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<sst xmlns="http://schemas.openxmlformats.org/spreadsheetml/2006/main" count="116" uniqueCount="116">
  <si>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</si>
  <si>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</si>
  <si>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</si>
  <si>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</si>
  <si>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</si>
  <si>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</si>
  <si>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</si>
  <si>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</si>
  <si>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</si>
  <si>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</si>
  <si>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</si>
  <si>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</si>
  <si>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RNM100717</t>
  </si>
  <si>
    <t>Chorizo cular pur porc</t>
  </si>
  <si>
    <t>Charcuterie</t>
  </si>
  <si>
    <t>kg</t>
  </si>
  <si>
    <t>00000061</t>
  </si>
  <si>
    <t>EAU</t>
  </si>
  <si>
    <t>Matières diverses (à trier)</t>
  </si>
  <si>
    <t>lt</t>
  </si>
  <si>
    <t>EPI-SAFRAN</t>
  </si>
  <si>
    <t>Safran filaments (Iran)</t>
  </si>
  <si>
    <t>Épices en poudre et graines</t>
  </si>
  <si>
    <t>RNME101453</t>
  </si>
  <si>
    <t>Riz long indica étuvé sac 5kg</t>
  </si>
  <si>
    <t>Féculents et légumineuses</t>
  </si>
  <si>
    <t>KNORR-BOUIL-VOL</t>
  </si>
  <si>
    <t>Bouillon de Volaille déshydraté (Knorr Professional)</t>
  </si>
  <si>
    <t>Fonds déshydratés et poudres</t>
  </si>
  <si>
    <t>KNORR-FUMET-POIS</t>
  </si>
  <si>
    <t>Fumet de Poisson déshydraté (Knorr Professional)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</si>
  <si>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</si>
  <si>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</si>
  <si>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</si>
  <si>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</si>
  <si>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</si>
  <si>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</si>
  <si>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RNM3770123</t>
  </si>
  <si>
    <t>CITRON Espagne cat.I 4(58-67mm)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</si>
  <si>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</si>
  <si>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</si>
  <si>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</si>
  <si>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</si>
  <si>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</si>
  <si>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</si>
  <si>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</si>
  <si>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</si>
  <si>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</si>
  <si>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HARICOT-PLAT-ESP</t>
  </si>
  <si>
    <t>Haricots plats d'Espagne surgeles</t>
  </si>
  <si>
    <t>RNMS00866</t>
  </si>
  <si>
    <t>Poivrons verts rouges en lanières surgelés</t>
  </si>
  <si>
    <t>FRUIT-MER-CRU</t>
  </si>
  <si>
    <t>Cocktail de fruits de mer surgeles crus</t>
  </si>
  <si>
    <t>Poissons et fruits de mer surgelés</t>
  </si>
  <si>
    <t>RNMS00532</t>
  </si>
  <si>
    <t>Moules entières cuites pleine eau</t>
  </si>
  <si>
    <t>RNMS00770</t>
  </si>
  <si>
    <t>Petits pois et jeunes carottes surgelés</t>
  </si>
  <si>
    <t>Pommes de terre surgelées</t>
  </si>
  <si>
    <t>RNMS00333</t>
  </si>
  <si>
    <t>Cuisses de poulet 180/220g UE</t>
  </si>
  <si>
    <t>Volailles et lapins surgelés</t>
  </si>
  <si>
    <t>Total</t>
  </si>
  <si>
    <t>Recette</t>
  </si>
  <si>
    <t>#</t>
  </si>
  <si>
    <t>Verbe</t>
  </si>
  <si>
    <t>Étape</t>
  </si>
  <si>
    <t>Précision technique</t>
  </si>
  <si>
    <t>Durée</t>
  </si>
  <si>
    <t>PAËLLA À L’ESPAGNOLE</t>
  </si>
  <si>
    <t>METTRE EN PLACE</t>
  </si>
  <si>
    <t>COUPER</t>
  </si>
  <si>
    <t>85 min (repos)</t>
  </si>
  <si>
    <t>SAUTER</t>
  </si>
  <si>
    <t>48 min (repos)</t>
  </si>
  <si>
    <t>DRESSER</t>
  </si>
  <si>
    <t>Bouillon de volaille reconstitue (collectivite)</t>
  </si>
  <si>
    <t>DISSOUDRE</t>
  </si>
  <si>
    <t>Délayer la poudre dans l'eau froide en fouettant, puis porter à ébullition en remuant régulièrement.</t>
  </si>
  <si>
    <t>Fumet de poisson reconstitue (collectivite)</t>
  </si>
  <si>
    <t>Niveau</t>
  </si>
  <si>
    <t>Composant</t>
  </si>
  <si>
    <t>Type</t>
  </si>
  <si>
    <t>Quantité (× multiplicateur, voir feuille Besoins)</t>
  </si>
  <si>
    <t>recette</t>
  </si>
  <si>
    <t xml:space="preserve">    ↳ Cuisses de poulet 180/220g UE</t>
  </si>
  <si>
    <t>matiere</t>
  </si>
  <si>
    <t xml:space="preserve">    ↳ Chorizo cular pur porc</t>
  </si>
  <si>
    <t xml:space="preserve">    ↳ Oignons émincés 4G</t>
  </si>
  <si>
    <t xml:space="preserve">    ↳ Poivrons verts rouges en lanières surgelés</t>
  </si>
  <si>
    <t xml:space="preserve">    ↳ Petits pois et jeunes carottes surgelés</t>
  </si>
  <si>
    <t xml:space="preserve">    ↳ Ail haché IQF</t>
  </si>
  <si>
    <t xml:space="preserve">    ↳ TOMATE ronde Maroc cat.I 67-82mm</t>
  </si>
  <si>
    <t xml:space="preserve">    ↳ CITRON Espagne cat.I 4(58-67mm)</t>
  </si>
  <si>
    <t xml:space="preserve">    ↳ Bouillon de volaille reconstitue (collectivite)</t>
  </si>
  <si>
    <t xml:space="preserve">        ↳ EAU</t>
  </si>
  <si>
    <t xml:space="preserve">        ↳ Bouillon de Volaille déshydraté (Knorr Professional)</t>
  </si>
  <si>
    <t xml:space="preserve">    ↳ Fumet de poisson reconstitue (collectivite)</t>
  </si>
  <si>
    <t xml:space="preserve">        ↳ Fumet de Poisson déshydraté (Knorr Professional)</t>
  </si>
  <si>
    <t xml:space="preserve">    ↳ Huile d'olive vierge pure</t>
  </si>
  <si>
    <t xml:space="preserve">    ↳ MARGARINE 60% MG 100% végétale pain 500g</t>
  </si>
  <si>
    <t xml:space="preserve">    ↳ Riz long indica étuvé sac 5kg</t>
  </si>
  <si>
    <t xml:space="preserve">    ↳ Cocktail de fruits de mer surgeles crus</t>
  </si>
  <si>
    <t xml:space="preserve">    ↳ Moules entières cuites pleine eau</t>
  </si>
  <si>
    <t xml:space="preserve">    ↳ Haricots plats d'Espagne surgeles</t>
  </si>
  <si>
    <t xml:space="preserve">    ↳ Safran filaments (Iran)</t>
  </si>
  <si>
    <t>Fiche technique — PAËLLA À L’ESPAGNOLE</t>
  </si>
  <si>
    <t>PAËLLA À L’ESPAGNOLE  GRO_CDC_151</t>
  </si>
  <si>
    <t>1.</t>
  </si>
  <si>
    <t>2.</t>
  </si>
  <si>
    <t>3.</t>
  </si>
  <si>
    <t>4.</t>
  </si>
  <si>
    <t>↳ Bouillon de volaille reconstitue (collectivite)  GRO-BOUIL-VOL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</si>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</sst>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E7*14.41</f>
        <v>43.23</v>
      </c>
    </row>
    <row r="8">
      <c r="A8" t="s" s="9">
        <v>16</v>
      </c>
      <c r="B8" t="s">
        <v>17</v>
      </c>
      <c r="C8" t="s">
        <v>18</v>
      </c>
      <c r="D8" s="4">
        <v>19.625</v>
      </c>
      <c r="E8" s="6">
        <f>D8*$B$2</f>
        <v>19.625</v>
      </c>
      <c r="F8" t="s">
        <v>19</v>
      </c>
      <c r="G8" s="8">
        <f>E8*0.003</f>
        <v>0.058875</v>
      </c>
    </row>
    <row r="9">
      <c r="A9" t="s">
        <v>20</v>
      </c>
      <c r="B9" t="s">
        <v>21</v>
      </c>
      <c r="C9" t="s">
        <v>22</v>
      </c>
      <c r="D9" s="4">
        <v>0.016</v>
      </c>
      <c r="E9" s="6">
        <f>D9*$B$2</f>
        <v>0.016</v>
      </c>
      <c r="F9" t="s">
        <v>15</v>
      </c>
      <c r="G9" s="8">
        <f>E9*2800</f>
        <v>44.8</v>
      </c>
    </row>
    <row r="10">
      <c r="A10" t="s">
        <v>23</v>
      </c>
      <c r="B10" t="s">
        <v>24</v>
      </c>
      <c r="C10" t="s">
        <v>25</v>
      </c>
      <c r="D10" s="4">
        <v>7</v>
      </c>
      <c r="E10" s="6">
        <f>D10*$B$2</f>
        <v>7</v>
      </c>
      <c r="F10" t="s">
        <v>15</v>
      </c>
      <c r="G10" s="8">
        <f>E10*2.71</f>
        <v>18.97</v>
      </c>
    </row>
    <row r="11">
      <c r="A11" t="s">
        <v>26</v>
      </c>
      <c r="B11" t="s">
        <v>27</v>
      </c>
      <c r="C11" t="s">
        <v>28</v>
      </c>
      <c r="D11" s="4">
        <v>0.3</v>
      </c>
      <c r="E11" s="6">
        <f>D11*$B$2</f>
        <v>0.3</v>
      </c>
      <c r="F11" t="s">
        <v>15</v>
      </c>
      <c r="G11" s="8">
        <f>E11*0</f>
        <v>0</v>
      </c>
    </row>
    <row r="12">
      <c r="A12" t="s">
        <v>29</v>
      </c>
      <c r="B12" t="s">
        <v>30</v>
      </c>
      <c r="C12" t="s">
        <v>28</v>
      </c>
      <c r="D12" s="4">
        <v>0.075</v>
      </c>
      <c r="E12" s="6">
        <f>D12*$B$2</f>
        <v>0.075</v>
      </c>
      <c r="F12" t="s">
        <v>15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2</v>
      </c>
      <c r="E13" s="6">
        <f>D13*$B$2</f>
        <v>2</v>
      </c>
      <c r="F13" t="s">
        <v>19</v>
      </c>
      <c r="G13" s="8">
        <f>E13*5.8</f>
        <v>11.6</v>
      </c>
    </row>
    <row r="14">
      <c r="A14" t="s">
        <v>34</v>
      </c>
      <c r="B14" t="s">
        <v>35</v>
      </c>
      <c r="C14" t="s">
        <v>36</v>
      </c>
      <c r="D14" s="4">
        <v>1</v>
      </c>
      <c r="E14" s="6">
        <f>D14*$B$2</f>
        <v>1</v>
      </c>
      <c r="F14" t="s">
        <v>15</v>
      </c>
      <c r="G14" s="8">
        <f>E14*3.5</f>
        <v>3.5</v>
      </c>
    </row>
    <row r="15">
      <c r="A15" t="s">
        <v>37</v>
      </c>
      <c r="B15" t="s">
        <v>38</v>
      </c>
      <c r="C15" t="s">
        <v>39</v>
      </c>
      <c r="D15" s="4">
        <v>3</v>
      </c>
      <c r="E15" s="6">
        <f>D15*$B$2</f>
        <v>3</v>
      </c>
      <c r="F15" t="s">
        <v>15</v>
      </c>
      <c r="G15" s="8">
        <f>E15*1.8</f>
        <v>5.4</v>
      </c>
    </row>
    <row r="16">
      <c r="A16" t="s">
        <v>40</v>
      </c>
      <c r="B16" t="s">
        <v>41</v>
      </c>
      <c r="C16" t="s">
        <v>39</v>
      </c>
      <c r="D16" s="4">
        <v>4</v>
      </c>
      <c r="E16" s="6">
        <f>D16*$B$2</f>
        <v>4</v>
      </c>
      <c r="F16" t="s">
        <v>15</v>
      </c>
      <c r="G16" s="8">
        <f>E16*2.8</f>
        <v>11.2</v>
      </c>
    </row>
    <row r="17">
      <c r="A17" t="s">
        <v>42</v>
      </c>
      <c r="B17" t="s">
        <v>43</v>
      </c>
      <c r="C17" t="s">
        <v>44</v>
      </c>
      <c r="D17" s="4">
        <v>4</v>
      </c>
      <c r="E17" s="6">
        <f>D17*$B$2</f>
        <v>4</v>
      </c>
      <c r="F17" t="s">
        <v>15</v>
      </c>
      <c r="G17" s="8">
        <f>E17*4.32</f>
        <v>17.28</v>
      </c>
    </row>
    <row r="18">
      <c r="A18" t="s">
        <v>45</v>
      </c>
      <c r="B18" t="s">
        <v>46</v>
      </c>
      <c r="C18" t="s">
        <v>47</v>
      </c>
      <c r="D18" s="4">
        <v>0.2</v>
      </c>
      <c r="E18" s="6">
        <f>D18*$B$2</f>
        <v>0.2</v>
      </c>
      <c r="F18" t="s">
        <v>15</v>
      </c>
      <c r="G18" s="8">
        <f>E18*9.26</f>
        <v>1.852</v>
      </c>
    </row>
    <row r="19">
      <c r="A19" t="s">
        <v>48</v>
      </c>
      <c r="B19" t="s">
        <v>49</v>
      </c>
      <c r="C19" t="s">
        <v>47</v>
      </c>
      <c r="D19" s="4">
        <v>2</v>
      </c>
      <c r="E19" s="6">
        <f>D19*$B$2</f>
        <v>2</v>
      </c>
      <c r="F19" t="s">
        <v>15</v>
      </c>
      <c r="G19" s="8">
        <f>E19*3.5</f>
        <v>7</v>
      </c>
    </row>
    <row r="20">
      <c r="A20" t="s">
        <v>50</v>
      </c>
      <c r="B20" t="s">
        <v>51</v>
      </c>
      <c r="C20" t="s">
        <v>47</v>
      </c>
      <c r="D20" s="4">
        <v>2.5</v>
      </c>
      <c r="E20" s="6">
        <f>D20*$B$2</f>
        <v>2.5</v>
      </c>
      <c r="F20" t="s">
        <v>15</v>
      </c>
      <c r="G20" s="8">
        <f>E20*4.18</f>
        <v>10.45</v>
      </c>
    </row>
    <row r="21">
      <c r="A21" t="s">
        <v>52</v>
      </c>
      <c r="B21" t="s">
        <v>53</v>
      </c>
      <c r="C21" t="s">
        <v>54</v>
      </c>
      <c r="D21" s="4">
        <v>7</v>
      </c>
      <c r="E21" s="6">
        <f>D21*$B$2</f>
        <v>7</v>
      </c>
      <c r="F21" t="s">
        <v>15</v>
      </c>
      <c r="G21" s="8">
        <f>E21*11.5</f>
        <v>80.5</v>
      </c>
    </row>
    <row r="22">
      <c r="A22" t="s">
        <v>55</v>
      </c>
      <c r="B22" t="s">
        <v>56</v>
      </c>
      <c r="C22" t="s">
        <v>54</v>
      </c>
      <c r="D22" s="4">
        <v>5</v>
      </c>
      <c r="E22" s="6">
        <f>D22*$B$2</f>
        <v>5</v>
      </c>
      <c r="F22" t="s">
        <v>15</v>
      </c>
      <c r="G22" s="8">
        <f>E22*6.69</f>
        <v>33.45</v>
      </c>
    </row>
    <row r="23">
      <c r="A23" t="s">
        <v>57</v>
      </c>
      <c r="B23" t="s">
        <v>58</v>
      </c>
      <c r="C23" t="s">
        <v>59</v>
      </c>
      <c r="D23" s="4">
        <v>2</v>
      </c>
      <c r="E23" s="6">
        <f>D23*$B$2</f>
        <v>2</v>
      </c>
      <c r="F23" t="s">
        <v>15</v>
      </c>
      <c r="G23" s="8">
        <f>E23*2.98</f>
        <v>5.96</v>
      </c>
    </row>
    <row r="24">
      <c r="A24" t="s">
        <v>60</v>
      </c>
      <c r="B24" t="s">
        <v>61</v>
      </c>
      <c r="C24" t="s">
        <v>62</v>
      </c>
      <c r="D24" s="4">
        <v>15</v>
      </c>
      <c r="E24" s="6">
        <f>D24*$B$2</f>
        <v>15</v>
      </c>
      <c r="F24" t="s">
        <v>15</v>
      </c>
      <c r="G24" s="8">
        <f>E24*8.19</f>
        <v>122.85</v>
      </c>
    </row>
    <row r="25">
      <c r="A25"/>
      <c r="B25"/>
      <c r="C25"/>
      <c r="D25"/>
      <c r="E25"/>
      <c r="F25" t="s" s="10">
        <v>63</v>
      </c>
      <c r="G25" s="11">
        <f>SUM(G7:G24)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68</v>
      </c>
      <c r="F1" t="s" s="7">
        <v>69</v>
      </c>
    </row>
    <row r="2">
      <c r="A2" t="s">
        <v>70</v>
      </c>
      <c r="B2">
        <v>1</v>
      </c>
      <c r="C2" t="s">
        <v>71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70</v>
      </c>
      <c r="B3">
        <v>2</v>
      </c>
      <c r="C3" t="s">
        <v>72</v>
      </c>
      <c r="D3" t="inlineStr" s="12">
        <is>
          <t>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t>
        </is>
      </c>
      <c r="E3" t="s" s="12"/>
      <c r="F3" t="s">
        <v>73</v>
      </c>
    </row>
    <row r="4">
      <c r="A4" t="s">
        <v>70</v>
      </c>
      <c r="B4">
        <v>3</v>
      </c>
      <c r="C4" t="s">
        <v>74</v>
      </c>
      <c r="D4" t="inlineStr" s="12">
        <is>
          <t>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t>
        </is>
      </c>
      <c r="E4" t="s" s="12"/>
      <c r="F4" t="s">
        <v>75</v>
      </c>
    </row>
    <row r="5">
      <c r="A5" t="s">
        <v>70</v>
      </c>
      <c r="B5">
        <v>4</v>
      </c>
      <c r="C5" t="s">
        <v>76</v>
      </c>
      <c r="D5" t="inlineStr" s="12">
        <is>
          <t>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t>
        </is>
      </c>
      <c r="E5" t="s" s="12"/>
      <c r="F5"/>
    </row>
    <row r="6">
      <c r="A6" t="s">
        <v>77</v>
      </c>
      <c r="B6">
        <v>1</v>
      </c>
      <c r="C6" t="s">
        <v>78</v>
      </c>
      <c r="D6" t="s" s="12">
        <v>79</v>
      </c>
      <c r="E6" t="s" s="12"/>
      <c r="F6"/>
    </row>
    <row r="7">
      <c r="A7" t="s">
        <v>80</v>
      </c>
      <c r="B7">
        <v>1</v>
      </c>
      <c r="C7" t="s">
        <v>78</v>
      </c>
      <c r="D7" t="s" s="12">
        <v>79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81</v>
      </c>
      <c r="B1" t="s" s="7">
        <v>82</v>
      </c>
      <c r="C1" t="s" s="7">
        <v>83</v>
      </c>
      <c r="D1" t="s" s="7">
        <v>84</v>
      </c>
      <c r="E1" t="s" s="7">
        <v>10</v>
      </c>
    </row>
    <row r="2">
      <c r="A2">
        <v>0</v>
      </c>
      <c r="B2" t="s">
        <v>70</v>
      </c>
      <c r="C2" t="s">
        <v>85</v>
      </c>
      <c r="D2" s="6">
        <f>'Besoins'!$B$2*100</f>
        <v>100</v>
      </c>
      <c r="E2" t="s">
        <v>3</v>
      </c>
    </row>
    <row r="3">
      <c r="A3">
        <v>1</v>
      </c>
      <c r="B3" t="s">
        <v>86</v>
      </c>
      <c r="C3" t="s">
        <v>87</v>
      </c>
      <c r="D3" s="6">
        <f>'Besoins'!$B$2*15</f>
        <v>15</v>
      </c>
      <c r="E3" t="s">
        <v>15</v>
      </c>
    </row>
    <row r="4">
      <c r="A4">
        <v>1</v>
      </c>
      <c r="B4" t="s">
        <v>88</v>
      </c>
      <c r="C4" t="s">
        <v>87</v>
      </c>
      <c r="D4" s="6">
        <f>'Besoins'!$B$2*3</f>
        <v>3</v>
      </c>
      <c r="E4" t="s">
        <v>15</v>
      </c>
    </row>
    <row r="5">
      <c r="A5">
        <v>1</v>
      </c>
      <c r="B5" t="s">
        <v>89</v>
      </c>
      <c r="C5" t="s">
        <v>87</v>
      </c>
      <c r="D5" s="6">
        <f>'Besoins'!$B$2*4</f>
        <v>4</v>
      </c>
      <c r="E5" t="s">
        <v>15</v>
      </c>
    </row>
    <row r="6">
      <c r="A6">
        <v>1</v>
      </c>
      <c r="B6" t="s">
        <v>90</v>
      </c>
      <c r="C6" t="s">
        <v>87</v>
      </c>
      <c r="D6" s="6">
        <f>'Besoins'!$B$2*2.5</f>
        <v>2.5</v>
      </c>
      <c r="E6" t="s">
        <v>15</v>
      </c>
    </row>
    <row r="7">
      <c r="A7">
        <v>1</v>
      </c>
      <c r="B7" t="s">
        <v>91</v>
      </c>
      <c r="C7" t="s">
        <v>87</v>
      </c>
      <c r="D7" s="6">
        <f>'Besoins'!$B$2*2</f>
        <v>2</v>
      </c>
      <c r="E7" t="s">
        <v>15</v>
      </c>
    </row>
    <row r="8">
      <c r="A8">
        <v>1</v>
      </c>
      <c r="B8" t="s">
        <v>92</v>
      </c>
      <c r="C8" t="s">
        <v>87</v>
      </c>
      <c r="D8" s="6">
        <f>'Besoins'!$B$2*0.2</f>
        <v>0.2</v>
      </c>
      <c r="E8" t="s">
        <v>15</v>
      </c>
    </row>
    <row r="9">
      <c r="A9">
        <v>1</v>
      </c>
      <c r="B9" t="s">
        <v>93</v>
      </c>
      <c r="C9" t="s">
        <v>87</v>
      </c>
      <c r="D9" s="6">
        <f>'Besoins'!$B$2*4</f>
        <v>4</v>
      </c>
      <c r="E9" t="s">
        <v>15</v>
      </c>
    </row>
    <row r="10">
      <c r="A10">
        <v>1</v>
      </c>
      <c r="B10" t="s">
        <v>94</v>
      </c>
      <c r="C10" t="s">
        <v>87</v>
      </c>
      <c r="D10" s="6">
        <f>'Besoins'!$B$2*3</f>
        <v>3</v>
      </c>
      <c r="E10" t="s">
        <v>15</v>
      </c>
    </row>
    <row r="11">
      <c r="A11">
        <v>1</v>
      </c>
      <c r="B11" t="s">
        <v>95</v>
      </c>
      <c r="C11" t="s">
        <v>85</v>
      </c>
      <c r="D11" s="6">
        <f>'Besoins'!$B$2*15</f>
        <v>15</v>
      </c>
      <c r="E11" t="s">
        <v>19</v>
      </c>
    </row>
    <row r="12">
      <c r="A12">
        <v>2</v>
      </c>
      <c r="B12" t="s">
        <v>96</v>
      </c>
      <c r="C12" t="s">
        <v>87</v>
      </c>
      <c r="D12" s="6">
        <f>'Besoins'!$B$2*14.7</f>
        <v>14.7</v>
      </c>
      <c r="E12" t="s">
        <v>19</v>
      </c>
    </row>
    <row r="13">
      <c r="A13">
        <v>2</v>
      </c>
      <c r="B13" t="s">
        <v>97</v>
      </c>
      <c r="C13" t="s">
        <v>87</v>
      </c>
      <c r="D13" s="6">
        <f>'Besoins'!$B$2*0.3</f>
        <v>0.3</v>
      </c>
      <c r="E13" t="s">
        <v>15</v>
      </c>
    </row>
    <row r="14">
      <c r="A14">
        <v>1</v>
      </c>
      <c r="B14" t="s">
        <v>98</v>
      </c>
      <c r="C14" t="s">
        <v>85</v>
      </c>
      <c r="D14" s="6">
        <f>'Besoins'!$B$2*5</f>
        <v>5</v>
      </c>
      <c r="E14" t="s">
        <v>19</v>
      </c>
    </row>
    <row r="15">
      <c r="A15">
        <v>2</v>
      </c>
      <c r="B15" t="s">
        <v>96</v>
      </c>
      <c r="C15" t="s">
        <v>87</v>
      </c>
      <c r="D15" s="6">
        <f>'Besoins'!$B$2*4.925</f>
        <v>4.925</v>
      </c>
      <c r="E15" t="s">
        <v>19</v>
      </c>
    </row>
    <row r="16">
      <c r="A16">
        <v>2</v>
      </c>
      <c r="B16" t="s">
        <v>99</v>
      </c>
      <c r="C16" t="s">
        <v>87</v>
      </c>
      <c r="D16" s="6">
        <f>'Besoins'!$B$2*0.075</f>
        <v>0.075</v>
      </c>
      <c r="E16" t="s">
        <v>15</v>
      </c>
    </row>
    <row r="17">
      <c r="A17">
        <v>1</v>
      </c>
      <c r="B17" t="s">
        <v>100</v>
      </c>
      <c r="C17" t="s">
        <v>87</v>
      </c>
      <c r="D17" s="6">
        <f>'Besoins'!$B$2*2</f>
        <v>2</v>
      </c>
      <c r="E17" t="s">
        <v>19</v>
      </c>
    </row>
    <row r="18">
      <c r="A18">
        <v>1</v>
      </c>
      <c r="B18" t="s">
        <v>101</v>
      </c>
      <c r="C18" t="s">
        <v>87</v>
      </c>
      <c r="D18" s="6">
        <f>'Besoins'!$B$2*1</f>
        <v>1</v>
      </c>
      <c r="E18" t="s">
        <v>15</v>
      </c>
    </row>
    <row r="19">
      <c r="A19">
        <v>1</v>
      </c>
      <c r="B19" t="s">
        <v>102</v>
      </c>
      <c r="C19" t="s">
        <v>87</v>
      </c>
      <c r="D19" s="6">
        <f>'Besoins'!$B$2*7</f>
        <v>7</v>
      </c>
      <c r="E19" t="s">
        <v>15</v>
      </c>
    </row>
    <row r="20">
      <c r="A20">
        <v>1</v>
      </c>
      <c r="B20" t="s">
        <v>103</v>
      </c>
      <c r="C20" t="s">
        <v>87</v>
      </c>
      <c r="D20" s="6">
        <f>'Besoins'!$B$2*7</f>
        <v>7</v>
      </c>
      <c r="E20" t="s">
        <v>15</v>
      </c>
    </row>
    <row r="21">
      <c r="A21">
        <v>1</v>
      </c>
      <c r="B21" t="s">
        <v>104</v>
      </c>
      <c r="C21" t="s">
        <v>87</v>
      </c>
      <c r="D21" s="6">
        <f>'Besoins'!$B$2*5</f>
        <v>5</v>
      </c>
      <c r="E21" t="s">
        <v>15</v>
      </c>
    </row>
    <row r="22">
      <c r="A22">
        <v>1</v>
      </c>
      <c r="B22" t="s">
        <v>105</v>
      </c>
      <c r="C22" t="s">
        <v>87</v>
      </c>
      <c r="D22" s="6">
        <f>'Besoins'!$B$2*2</f>
        <v>2</v>
      </c>
      <c r="E22" t="s">
        <v>15</v>
      </c>
    </row>
    <row r="23">
      <c r="A23">
        <v>1</v>
      </c>
      <c r="B23" t="s">
        <v>106</v>
      </c>
      <c r="C23" t="s">
        <v>87</v>
      </c>
      <c r="D23" s="6">
        <f>'Besoins'!$B$2*0.016</f>
        <v>0.016</v>
      </c>
      <c r="E2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107</v>
      </c>
      <c r="B1"/>
      <c r="C1"/>
      <c r="D1"/>
    </row>
    <row r="2">
      <c r="A2" t="str" s="13">
        <f>"GRO_CDC_151 · GRO.COMPLETS · référence : "&amp;Besoins!B3&amp;" "&amp;Besoins!C3&amp;" · multiplicateur réglable sur la feuille ""Besoins"""</f>
        <v>GRO_CDC_151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108</v>
      </c>
      <c r="B4"/>
      <c r="C4"/>
      <c r="D4"/>
    </row>
    <row r="5">
      <c r="A5" t="s" s="15">
        <v>109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110</v>
      </c>
      <c r="B6" t="str" s="12">
        <f>"[COUPER] "&amp;Procedure!D3</f>
        <v>[COUPER] 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v>
      </c>
      <c r="C6"/>
      <c r="D6"/>
    </row>
    <row r="7">
      <c r="A7" t="s" s="15">
        <v>111</v>
      </c>
      <c r="B7" t="str" s="12">
        <f>"[SAUTER] "&amp;Procedure!D4</f>
        <v>[SAUTER] 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v>
      </c>
      <c r="C7"/>
      <c r="D7"/>
    </row>
    <row r="8">
      <c r="A8" t="s" s="15">
        <v>112</v>
      </c>
      <c r="B8" t="str" s="12">
        <f>"[DRESSER] "&amp;Procedure!D5</f>
        <v>[DRESSER] 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v>
      </c>
      <c r="C8"/>
      <c r="D8"/>
    </row>
    <row r="9">
      <c r="A9"/>
      <c r="B9"/>
      <c r="C9"/>
      <c r="D9"/>
    </row>
    <row r="10">
      <c r="A10" t="s" s="14">
        <v>113</v>
      </c>
      <c r="B10"/>
      <c r="C10"/>
      <c r="D10"/>
    </row>
    <row r="11">
      <c r="A11" t="s" s="15">
        <v>109</v>
      </c>
      <c r="B11" t="str" s="12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4">
        <v>114</v>
      </c>
      <c r="B13"/>
      <c r="C13"/>
      <c r="D13"/>
    </row>
    <row r="14">
      <c r="A14" t="s" s="15">
        <v>109</v>
      </c>
      <c r="B14" t="str" s="12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115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2026-09-15T13:23:50Z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2026-09-15T13:23:50Z</dcterms:modified>
  <cp:revision>1</cp:revision>
</cp:coreProperties>
</file>