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<sst xmlns="http://schemas.openxmlformats.org/spreadsheetml/2006/main" count="156" uniqueCount="156">
  <si>
    <t>Besoins matière</t>
  </si>
  <si>
    <t>Multiplicateur souhaité</t>
  </si>
  <si>
    <t>Quantité de référence</t>
  </si>
  <si>
    <t>pc</t>
  </si>
  <si>
    <t>Quantité obtenue</t>
  </si>
  <si>
    <t>Code</t>
  </si>
  <si>
    <t>Matière première</t>
  </si>
  <si>
    <t>Classe</t>
  </si>
  <si>
    <t>Base (×1, modifiable)</t>
  </si>
  <si>
    <t>Quantité</t>
  </si>
  <si>
    <t>Unité</t>
  </si>
  <si>
    <t>Coût</t>
  </si>
  <si>
    <t>00000136</t>
  </si>
  <si>
    <t>CHAPELURE</t>
  </si>
  <si>
    <t>Eléments divers</t>
  </si>
  <si>
    <t>kg</t>
  </si>
  <si>
    <t>RNM100729</t>
  </si>
  <si>
    <t>Saucisse de Toulouse</t>
  </si>
  <si>
    <t>Charcuterie</t>
  </si>
  <si>
    <t>CONC-TOMATE</t>
  </si>
  <si>
    <t>Concentré de tomate double</t>
  </si>
  <si>
    <t>Concentrés et purées cuisines</t>
  </si>
  <si>
    <t>00000061</t>
  </si>
  <si>
    <t>EAU</t>
  </si>
  <si>
    <t>Matières diverses (à trier)</t>
  </si>
  <si>
    <t>lt</t>
  </si>
  <si>
    <t>EPI-CLOU-GIROFLE</t>
  </si>
  <si>
    <t>Clous de girofle</t>
  </si>
  <si>
    <t>Épices en poudre et graines</t>
  </si>
  <si>
    <t>HER-BOUQUET-G</t>
  </si>
  <si>
    <t>Bouquet garni sachet dose</t>
  </si>
  <si>
    <t>Herbes aromatiques séchées</t>
  </si>
  <si>
    <t>MEL-HERBES-PRO</t>
  </si>
  <si>
    <t>Herbes de Provence</t>
  </si>
  <si>
    <t>Mélanges et épices composées</t>
  </si>
  <si>
    <t>RNME101457</t>
  </si>
  <si>
    <t>Haricot coco sac 5kg</t>
  </si>
  <si>
    <t>Féculents et légumineuses</t>
  </si>
  <si>
    <t>FAR-T55</t>
  </si>
  <si>
    <t>Farine de blé T55</t>
  </si>
  <si>
    <t>Farines de blé</t>
  </si>
  <si>
    <t>KNORR-FBLIE-STD</t>
  </si>
  <si>
    <t>Fonds Brun Lié (Knorr Professional)</t>
  </si>
  <si>
    <t>Fonds déshydratés et poudres</t>
  </si>
  <si>
    <t>HUI-TOURNESOL</t>
  </si>
  <si>
    <t>Huile de tournesol raffinée vrac</t>
  </si>
  <si>
    <t>Huiles végétales</t>
  </si>
  <si>
    <t>RNM0420123</t>
  </si>
  <si>
    <t>CAROTTE France extra colis 12kg</t>
  </si>
  <si>
    <t>Légumes</t>
  </si>
  <si>
    <t>RNM27820123</t>
  </si>
  <si>
    <t>OIGNON jaune France cat.I 60-80mm</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</si>
  <si>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</si>
  <si>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</si>
  <si>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</si>
  <si>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</si>
  <si>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</si>
  <si>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</si>
  <si>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</si>
  <si>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</si>
  <si>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</si>
  <si>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</si>
  <si>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</si>
  <si>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</si>
  <si>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</si>
  <si>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RNMS00143</t>
  </si>
  <si>
    <t>Épaule d'agneau désossée</t>
  </si>
  <si>
    <t>Viandes surgelées</t>
  </si>
  <si>
    <t>RNM0230154</t>
  </si>
  <si>
    <t>PORC (poitrine) sans hachage France extra</t>
  </si>
  <si>
    <t>Porc frais</t>
  </si>
  <si>
    <t>Total</t>
  </si>
  <si>
    <t>Recette</t>
  </si>
  <si>
    <t>#</t>
  </si>
  <si>
    <t>Verbe</t>
  </si>
  <si>
    <t>Étape</t>
  </si>
  <si>
    <t>Précision technique</t>
  </si>
  <si>
    <t>Durée</t>
  </si>
  <si>
    <t>HARICOT DE MOUTON</t>
  </si>
  <si>
    <t>METTRE EN PLACE</t>
  </si>
  <si>
    <t>TREMPER</t>
  </si>
  <si>
    <t>MARQUER</t>
  </si>
  <si>
    <t>Marquer la cuisson du navarin - Marquer la cuisson du navarin en se référant à la fiche technique de fabrication au S g chapitre des viandes.</t>
  </si>
  <si>
    <t>ASSAISONNER</t>
  </si>
  <si>
    <t>MÉLANGER</t>
  </si>
  <si>
    <t>TERMINER</t>
  </si>
  <si>
    <t>SERVIR</t>
  </si>
  <si>
    <t>Servir - Servir le cassoulet en prenant soin de mettre en évidence la viande du navarin,la saucisse ou le saucisson.</t>
  </si>
  <si>
    <t>NAVARIN D’AGNEAU</t>
  </si>
  <si>
    <t>PRÉPARER</t>
  </si>
  <si>
    <t>85 min (repos)</t>
  </si>
  <si>
    <t>GLACER</t>
  </si>
  <si>
    <t>105 min (prepa)</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</si>
  <si>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</si>
  <si>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</si>
  <si>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</si>
  <si>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</si>
  <si>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</si>
  <si>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</si>
  <si>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</si>
  <si>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</si>
  <si>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</si>
  <si>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</si>
  <si>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</si>
  <si>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</si>
  <si>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</si>
  <si>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</si>
  <si>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</si>
  <si>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</si>
  <si>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</si>
  <si>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</si>
  <si>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NAVARIN D’AGNEAU</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</si>
  <si>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</si>
  <si>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</si>
  <si>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</si>
  <si>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</si>
  <si>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</si>
  <si>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</si>
  <si>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</si>
  <si>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</si>
  <si>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</si>
  <si>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</si>
  <si>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</si>
  <si>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</si>
  <si>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</si>
  <si>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</si>
  <si>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 xml:space="preserve">    ↳ Fond brun de veau reconstitue (collectivite)</t>
  </si>
  <si>
    <t xml:space="preserve">        ↳ EAU</t>
  </si>
  <si>
    <t xml:space="preserve">        ↳ Fonds Brun Lié (Knorr Professional)</t>
  </si>
  <si>
    <t xml:space="preserve">    ↳ Haricot coco sac 5kg</t>
  </si>
  <si>
    <t xml:space="preserve">    ↳ CAROTTE France extra colis 12kg</t>
  </si>
  <si>
    <t xml:space="preserve">    ↳ PORC (poitrine) sans hachage France extra</t>
  </si>
  <si>
    <t xml:space="preserve">    ↳ Saucisse de Toulouse</t>
  </si>
  <si>
    <t xml:space="preserve">    ↳ Tomates en dés surgelées IQF</t>
  </si>
  <si>
    <t xml:space="preserve">    ↳ Bouquet garni sachet dose</t>
  </si>
  <si>
    <t xml:space="preserve">    ↳ Herbes de Provence</t>
  </si>
  <si>
    <t xml:space="preserve">    ↳ Clous de girofle</t>
  </si>
  <si>
    <t xml:space="preserve">    ↳ CHAPELURE</t>
  </si>
  <si>
    <t xml:space="preserve">    ↳ OIGNON jaune France cat.I 60-80mm</t>
  </si>
  <si>
    <t xml:space="preserve">    ↳ Concentré de tomate double</t>
  </si>
  <si>
    <t xml:space="preserve">    ↳ Ail haché IQF</t>
  </si>
  <si>
    <t>Fiche technique — HARICOT DE MOUTON</t>
  </si>
  <si>
    <t>HARICOT DE MOUTON  GRO_CDC_148</t>
  </si>
  <si>
    <t>1.</t>
  </si>
  <si>
    <t>2.</t>
  </si>
  <si>
    <t>3.</t>
  </si>
  <si>
    <t>4.</t>
  </si>
  <si>
    <t>5.</t>
  </si>
  <si>
    <t>6.</t>
  </si>
  <si>
    <t>7.</t>
  </si>
  <si>
    <t>8.</t>
  </si>
  <si>
    <t>9.</t>
  </si>
  <si>
    <t>↳ NAVARIN D’AGNEAU  GRO_CDC_128</t>
  </si>
  <si>
    <t>↳ Fond brun de veau reconstitue (collectivite)  GRO-FOND-VEAU</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</si>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</sst>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E7*0.99158</f>
        <v>0.99158</v>
      </c>
    </row>
    <row r="8">
      <c r="A8" t="s">
        <v>16</v>
      </c>
      <c r="B8" t="s">
        <v>17</v>
      </c>
      <c r="C8" t="s">
        <v>18</v>
      </c>
      <c r="D8" s="4">
        <v>4</v>
      </c>
      <c r="E8" s="6">
        <f>D8*$B$2</f>
        <v>4</v>
      </c>
      <c r="F8" t="s">
        <v>15</v>
      </c>
      <c r="G8" s="9">
        <f>E8*11.08</f>
        <v>44.32</v>
      </c>
    </row>
    <row r="9">
      <c r="A9" t="s">
        <v>19</v>
      </c>
      <c r="B9" t="s">
        <v>20</v>
      </c>
      <c r="C9" t="s">
        <v>21</v>
      </c>
      <c r="D9" s="4">
        <v>1.28</v>
      </c>
      <c r="E9" s="6">
        <f>D9*$B$2</f>
        <v>1.28</v>
      </c>
      <c r="F9" t="s">
        <v>15</v>
      </c>
      <c r="G9" s="9">
        <f>E9*2.8</f>
        <v>3.584</v>
      </c>
    </row>
    <row r="10">
      <c r="A10" t="s" s="8">
        <v>22</v>
      </c>
      <c r="B10" t="s">
        <v>23</v>
      </c>
      <c r="C10" t="s">
        <v>24</v>
      </c>
      <c r="D10" s="4">
        <v>23.4</v>
      </c>
      <c r="E10" s="6">
        <f>D10*$B$2</f>
        <v>23.4</v>
      </c>
      <c r="F10" t="s">
        <v>25</v>
      </c>
      <c r="G10" s="9">
        <f>E10*0.003</f>
        <v>0.0702</v>
      </c>
    </row>
    <row r="11">
      <c r="A11" t="s">
        <v>26</v>
      </c>
      <c r="B11" t="s">
        <v>27</v>
      </c>
      <c r="C11" t="s">
        <v>28</v>
      </c>
      <c r="D11" s="4">
        <v>0.012</v>
      </c>
      <c r="E11" s="6">
        <f>D11*$B$2</f>
        <v>0.012</v>
      </c>
      <c r="F11" t="s">
        <v>15</v>
      </c>
      <c r="G11" s="9">
        <f>E11*25</f>
        <v>0.3</v>
      </c>
    </row>
    <row r="12">
      <c r="A12" t="s">
        <v>29</v>
      </c>
      <c r="B12" t="s">
        <v>30</v>
      </c>
      <c r="C12" t="s">
        <v>31</v>
      </c>
      <c r="D12" s="4">
        <v>2</v>
      </c>
      <c r="E12" s="6">
        <f>D12*$B$2</f>
        <v>2</v>
      </c>
      <c r="F12" t="s">
        <v>15</v>
      </c>
      <c r="G12" s="9">
        <f>E12*14</f>
        <v>28</v>
      </c>
    </row>
    <row r="13">
      <c r="A13" t="s">
        <v>32</v>
      </c>
      <c r="B13" t="s">
        <v>33</v>
      </c>
      <c r="C13" t="s">
        <v>34</v>
      </c>
      <c r="D13" s="4">
        <v>0.075</v>
      </c>
      <c r="E13" s="6">
        <f>D13*$B$2</f>
        <v>0.075</v>
      </c>
      <c r="F13" t="s">
        <v>15</v>
      </c>
      <c r="G13" s="9">
        <f>E13*9.5</f>
        <v>0.7125</v>
      </c>
    </row>
    <row r="14">
      <c r="A14" t="s">
        <v>35</v>
      </c>
      <c r="B14" t="s">
        <v>36</v>
      </c>
      <c r="C14" t="s">
        <v>37</v>
      </c>
      <c r="D14" s="4">
        <v>5</v>
      </c>
      <c r="E14" s="6">
        <f>D14*$B$2</f>
        <v>5</v>
      </c>
      <c r="F14" t="s">
        <v>15</v>
      </c>
      <c r="G14" s="9">
        <f>E14*4.15</f>
        <v>20.75</v>
      </c>
    </row>
    <row r="15">
      <c r="A15" t="s">
        <v>38</v>
      </c>
      <c r="B15" t="s">
        <v>39</v>
      </c>
      <c r="C15" t="s">
        <v>40</v>
      </c>
      <c r="D15" s="4">
        <v>0.5</v>
      </c>
      <c r="E15" s="6">
        <f>D15*$B$2</f>
        <v>0.5</v>
      </c>
      <c r="F15" t="s">
        <v>15</v>
      </c>
      <c r="G15" s="9">
        <f>E15*0.56</f>
        <v>0.28</v>
      </c>
    </row>
    <row r="16">
      <c r="A16" t="s">
        <v>41</v>
      </c>
      <c r="B16" t="s">
        <v>42</v>
      </c>
      <c r="C16" t="s">
        <v>43</v>
      </c>
      <c r="D16" s="4">
        <v>0.6</v>
      </c>
      <c r="E16" s="6">
        <f>D16*$B$2</f>
        <v>0.6</v>
      </c>
      <c r="F16" t="s">
        <v>15</v>
      </c>
      <c r="G16" s="9">
        <f>E16*0</f>
        <v>0</v>
      </c>
    </row>
    <row r="17">
      <c r="A17" t="s">
        <v>44</v>
      </c>
      <c r="B17" t="s">
        <v>45</v>
      </c>
      <c r="C17" t="s">
        <v>46</v>
      </c>
      <c r="D17" s="4">
        <v>1</v>
      </c>
      <c r="E17" s="6">
        <f>D17*$B$2</f>
        <v>1</v>
      </c>
      <c r="F17" t="s">
        <v>25</v>
      </c>
      <c r="G17" s="9">
        <f>E17*1.05</f>
        <v>1.05</v>
      </c>
    </row>
    <row r="18">
      <c r="A18" t="s">
        <v>47</v>
      </c>
      <c r="B18" t="s">
        <v>48</v>
      </c>
      <c r="C18" t="s">
        <v>49</v>
      </c>
      <c r="D18" s="4">
        <v>1</v>
      </c>
      <c r="E18" s="6">
        <f>D18*$B$2</f>
        <v>1</v>
      </c>
      <c r="F18" t="s">
        <v>15</v>
      </c>
      <c r="G18" s="9">
        <f>E18*1.1</f>
        <v>1.1</v>
      </c>
    </row>
    <row r="19">
      <c r="A19" t="s">
        <v>50</v>
      </c>
      <c r="B19" t="s">
        <v>51</v>
      </c>
      <c r="C19" t="s">
        <v>49</v>
      </c>
      <c r="D19" s="4">
        <v>5</v>
      </c>
      <c r="E19" s="6">
        <f>D19*$B$2</f>
        <v>5</v>
      </c>
      <c r="F19" t="s">
        <v>15</v>
      </c>
      <c r="G19" s="9">
        <f>E19*0.4</f>
        <v>2</v>
      </c>
    </row>
    <row r="20">
      <c r="A20" t="s">
        <v>52</v>
      </c>
      <c r="B20" t="s">
        <v>53</v>
      </c>
      <c r="C20" t="s">
        <v>54</v>
      </c>
      <c r="D20" s="4">
        <v>3</v>
      </c>
      <c r="E20" s="6">
        <f>D20*$B$2</f>
        <v>3</v>
      </c>
      <c r="F20" t="s">
        <v>15</v>
      </c>
      <c r="G20" s="9">
        <f>E20*4.32</f>
        <v>12.96</v>
      </c>
    </row>
    <row r="21">
      <c r="A21" t="s">
        <v>55</v>
      </c>
      <c r="B21" t="s">
        <v>56</v>
      </c>
      <c r="C21" t="s">
        <v>57</v>
      </c>
      <c r="D21" s="4">
        <v>0.45</v>
      </c>
      <c r="E21" s="6">
        <f>D21*$B$2</f>
        <v>0.45</v>
      </c>
      <c r="F21" t="s">
        <v>15</v>
      </c>
      <c r="G21" s="9">
        <f>E21*9.26</f>
        <v>4.167</v>
      </c>
    </row>
    <row r="22">
      <c r="A22" t="s">
        <v>58</v>
      </c>
      <c r="B22" t="s">
        <v>59</v>
      </c>
      <c r="C22" t="s">
        <v>57</v>
      </c>
      <c r="D22" s="4">
        <v>0.25</v>
      </c>
      <c r="E22" s="6">
        <f>D22*$B$2</f>
        <v>0.25</v>
      </c>
      <c r="F22" t="s">
        <v>15</v>
      </c>
      <c r="G22" s="9">
        <f>E22*7.07</f>
        <v>1.7675</v>
      </c>
    </row>
    <row r="23">
      <c r="A23" t="s">
        <v>60</v>
      </c>
      <c r="B23" t="s">
        <v>61</v>
      </c>
      <c r="C23" t="s">
        <v>57</v>
      </c>
      <c r="D23" s="4">
        <v>5</v>
      </c>
      <c r="E23" s="6">
        <f>D23*$B$2</f>
        <v>5</v>
      </c>
      <c r="F23" t="s">
        <v>15</v>
      </c>
      <c r="G23" s="9">
        <f>E23*2.92</f>
        <v>14.6</v>
      </c>
    </row>
    <row r="24">
      <c r="A24" t="s">
        <v>62</v>
      </c>
      <c r="B24" t="s">
        <v>63</v>
      </c>
      <c r="C24" t="s">
        <v>64</v>
      </c>
      <c r="D24" s="4">
        <v>3</v>
      </c>
      <c r="E24" s="6">
        <f>D24*$B$2</f>
        <v>3</v>
      </c>
      <c r="F24" t="s">
        <v>15</v>
      </c>
      <c r="G24" s="9">
        <f>E24*3.85</f>
        <v>11.55</v>
      </c>
    </row>
    <row r="25">
      <c r="A25" t="s">
        <v>65</v>
      </c>
      <c r="B25" t="s">
        <v>66</v>
      </c>
      <c r="C25" t="s">
        <v>67</v>
      </c>
      <c r="D25" s="4">
        <v>16</v>
      </c>
      <c r="E25" s="6">
        <f>D25*$B$2</f>
        <v>16</v>
      </c>
      <c r="F25" t="s">
        <v>15</v>
      </c>
      <c r="G25" s="9">
        <f>E25*24.35</f>
        <v>389.6</v>
      </c>
    </row>
    <row r="26">
      <c r="A26" t="s">
        <v>68</v>
      </c>
      <c r="B26" t="s">
        <v>69</v>
      </c>
      <c r="C26" t="s">
        <v>70</v>
      </c>
      <c r="D26" s="4">
        <v>4</v>
      </c>
      <c r="E26" s="6">
        <f>D26*$B$2</f>
        <v>4</v>
      </c>
      <c r="F26" t="s">
        <v>15</v>
      </c>
      <c r="G26" s="9">
        <f>E26*3.91</f>
        <v>15.64</v>
      </c>
    </row>
    <row r="27">
      <c r="A27"/>
      <c r="B27"/>
      <c r="C27"/>
      <c r="D27"/>
      <c r="E27"/>
      <c r="F27" t="s" s="10">
        <v>71</v>
      </c>
      <c r="G27" s="11">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72</v>
      </c>
      <c r="B1" t="s" s="7">
        <v>73</v>
      </c>
      <c r="C1" t="s" s="7">
        <v>74</v>
      </c>
      <c r="D1" t="s" s="7">
        <v>75</v>
      </c>
      <c r="E1" t="s" s="7">
        <v>76</v>
      </c>
      <c r="F1" t="s" s="7">
        <v>77</v>
      </c>
    </row>
    <row r="2">
      <c r="A2" t="s">
        <v>78</v>
      </c>
      <c r="B2">
        <v>1</v>
      </c>
      <c r="C2" t="s">
        <v>79</v>
      </c>
      <c r="D2" t="inlineStr" s="12">
        <is>
          <t>Mise en place du poste de travail C - Vérifier les D.L.C.,peser les denrées,sélectionner le matériel nécessaire. - Laver et désinfecter le matériel et le poste de travail en suivant les protocoles. O</t>
        </is>
      </c>
      <c r="E2" t="s" s="12"/>
      <c r="F2"/>
    </row>
    <row r="3">
      <c r="A3" t="s">
        <v>78</v>
      </c>
      <c r="B3">
        <v>2</v>
      </c>
      <c r="C3" t="s">
        <v>80</v>
      </c>
      <c r="D3" t="inlineStr" s="12">
        <is>
          <t>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t>
        </is>
      </c>
      <c r="E3" t="s" s="12"/>
      <c r="F3"/>
    </row>
    <row r="4">
      <c r="A4" t="s">
        <v>78</v>
      </c>
      <c r="B4">
        <v>3</v>
      </c>
      <c r="C4" t="s">
        <v>81</v>
      </c>
      <c r="D4" t="s" s="12">
        <v>82</v>
      </c>
      <c r="E4" t="s" s="12"/>
      <c r="F4"/>
    </row>
    <row r="5">
      <c r="A5" t="s">
        <v>78</v>
      </c>
      <c r="B5">
        <v>4</v>
      </c>
      <c r="C5" t="s">
        <v>80</v>
      </c>
      <c r="D5" t="inlineStr" s="12">
        <is>
          <t>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t>
        </is>
      </c>
      <c r="E5" t="s" s="12"/>
      <c r="F5"/>
    </row>
    <row r="6">
      <c r="A6" t="s">
        <v>78</v>
      </c>
      <c r="B6">
        <v>5</v>
      </c>
      <c r="C6" t="s">
        <v>83</v>
      </c>
      <c r="D6" t="inlineStr" s="12">
        <is>
          <t>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t>
        </is>
      </c>
      <c r="E6" t="s" s="12"/>
      <c r="F6"/>
    </row>
    <row r="7">
      <c r="A7" t="s">
        <v>78</v>
      </c>
      <c r="B7">
        <v>6</v>
      </c>
      <c r="C7" t="s">
        <v>84</v>
      </c>
      <c r="D7" t="inlineStr" s="12">
        <is>
          <t>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t>
        </is>
      </c>
      <c r="E7" t="s" s="12"/>
      <c r="F7"/>
    </row>
    <row r="8">
      <c r="A8" t="s">
        <v>78</v>
      </c>
      <c r="B8">
        <v>7</v>
      </c>
      <c r="C8" t="s">
        <v>85</v>
      </c>
      <c r="D8" t="inlineStr" s="12">
        <is>
          <t>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t>
        </is>
      </c>
      <c r="E8" t="s" s="12"/>
      <c r="F8"/>
    </row>
    <row r="9">
      <c r="A9" t="s">
        <v>78</v>
      </c>
      <c r="B9">
        <v>8</v>
      </c>
      <c r="C9" t="s">
        <v>86</v>
      </c>
      <c r="D9" t="s" s="12">
        <v>87</v>
      </c>
      <c r="E9" t="s" s="12"/>
      <c r="F9"/>
    </row>
    <row r="10">
      <c r="A10" t="s">
        <v>78</v>
      </c>
      <c r="B10">
        <v>9</v>
      </c>
      <c r="C10"/>
      <c r="D10" t="inlineStr" s="12">
        <is>
          <t>Historique - Le halicot de mouton,dont on a fait à tort le haricot de mouton,était un ragoût de mouton aux fèves. - Dans le cassoulet de Toulouse,on peut y ajouter du confit de canard ou d’oie.</t>
        </is>
      </c>
      <c r="E10" t="s" s="12"/>
      <c r="F10"/>
    </row>
    <row r="11">
      <c r="A11" t="s">
        <v>88</v>
      </c>
      <c r="B11">
        <v>1</v>
      </c>
      <c r="C11" t="s">
        <v>79</v>
      </c>
      <c r="D11" t="inlineStr" s="12">
        <is>
          <t>Mise en place du poste de travail - Vérifier les D.L.C.,peser les denrées,sélectionner le matériel nécessaire. - Laver et désinfecter le matériel et le poste de travail en suivant les protocoles.</t>
        </is>
      </c>
      <c r="E11" t="s" s="12"/>
      <c r="F11"/>
    </row>
    <row r="12">
      <c r="A12" t="s">
        <v>88</v>
      </c>
      <c r="B12">
        <v>2</v>
      </c>
      <c r="C12" t="s">
        <v>89</v>
      </c>
      <c r="D12" t="inlineStr" s="12">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12" t="s" s="12"/>
      <c r="F12" t="s">
        <v>90</v>
      </c>
    </row>
    <row r="13">
      <c r="A13" t="s">
        <v>88</v>
      </c>
      <c r="B13">
        <v>3</v>
      </c>
      <c r="C13" t="s">
        <v>91</v>
      </c>
      <c r="D13" t="inlineStr" s="12">
        <is>
          <t>Glacer les oignons grelots à brun - Déposer les petits oignons grelots dans un bac GN 1/1 H 45 et les glacer (voir fiche Petits oignons glacés à brun - Chapitre Légumes).</t>
        </is>
      </c>
      <c r="E13" t="s" s="12"/>
      <c r="F13" t="s">
        <v>92</v>
      </c>
    </row>
    <row r="14">
      <c r="A14" t="s">
        <v>88</v>
      </c>
      <c r="B14">
        <v>4</v>
      </c>
      <c r="C14" t="s">
        <v>81</v>
      </c>
      <c r="D14" t="inlineStr" s="12">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14" t="s" s="12"/>
      <c r="F14" t="s">
        <v>93</v>
      </c>
    </row>
    <row r="15">
      <c r="A15" t="s">
        <v>88</v>
      </c>
      <c r="B15">
        <v>5</v>
      </c>
      <c r="C15" t="s">
        <v>94</v>
      </c>
      <c r="D15" t="s" s="12">
        <v>95</v>
      </c>
      <c r="E15" t="s" s="12"/>
      <c r="F15"/>
    </row>
    <row r="16">
      <c r="A16" t="s">
        <v>88</v>
      </c>
      <c r="B16">
        <v>6</v>
      </c>
      <c r="C16" t="s">
        <v>96</v>
      </c>
      <c r="D16" t="inlineStr" s="12">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16" t="s" s="12"/>
      <c r="F16" t="s">
        <v>97</v>
      </c>
    </row>
    <row r="17">
      <c r="A17" t="s">
        <v>98</v>
      </c>
      <c r="B17">
        <v>1</v>
      </c>
      <c r="C17" t="s">
        <v>99</v>
      </c>
      <c r="D17" t="s" s="12">
        <v>100</v>
      </c>
      <c r="E17" t="s" s="12"/>
      <c r="F17"/>
    </row>
    <row r="18">
      <c r="A18" t="s">
        <v>101</v>
      </c>
      <c r="B18">
        <v>1</v>
      </c>
      <c r="C18" t="s">
        <v>102</v>
      </c>
      <c r="D18" t="inlineStr" s="12">
        <is>
          <t>Trier et laver soigneusement les tiges de persil, les branches de céleri et les feuilles de poireau. Ne pas utiliser des tiges ayant séjourné trop longtemps dans l'eau (risque de fermentation).</t>
        </is>
      </c>
      <c r="E18" t="s" s="12"/>
      <c r="F18"/>
    </row>
    <row r="19">
      <c r="A19" t="s">
        <v>101</v>
      </c>
      <c r="B19">
        <v>2</v>
      </c>
      <c r="C19" t="s">
        <v>102</v>
      </c>
      <c r="D19" t="s" s="12">
        <v>103</v>
      </c>
      <c r="E19" t="s" s="12"/>
      <c r="F19"/>
    </row>
    <row r="20">
      <c r="A20" t="s">
        <v>101</v>
      </c>
      <c r="B20">
        <v>3</v>
      </c>
      <c r="C20" t="s">
        <v>104</v>
      </c>
      <c r="D20" t="inlineStr" s="12">
        <is>
          <t>Composer le bouquet garni selon l'utilisation : base = tiges de persil + thym + laurier. Pour fonds blancs et pochés : ajouter blanc de poireau et céleri en branches. Pour gibelotte : ajouter romarin. Pour légumes secs : ajouter sarriette.</t>
        </is>
      </c>
      <c r="E20" t="s" s="12"/>
      <c r="F20"/>
    </row>
    <row r="21">
      <c r="A21" t="s">
        <v>101</v>
      </c>
      <c r="B21">
        <v>4</v>
      </c>
      <c r="C21" t="s">
        <v>105</v>
      </c>
      <c r="D21" t="inlineStr" s="12">
        <is>
          <t>Lier le bouquet garni en fagot bien serré avec de la ficelle de cuisine. Le rôle des aromates étant de parfumer, des produits de mauvaise qualité ou de fraîcheur insuffisante donnent un très mauvais résultat.</t>
        </is>
      </c>
      <c r="E21" t="s" s="12"/>
      <c r="F2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106</v>
      </c>
      <c r="B1" t="s" s="7">
        <v>107</v>
      </c>
      <c r="C1" t="s" s="7">
        <v>108</v>
      </c>
      <c r="D1" t="s" s="7">
        <v>109</v>
      </c>
      <c r="E1" t="s" s="7">
        <v>10</v>
      </c>
    </row>
    <row r="2">
      <c r="A2">
        <v>0</v>
      </c>
      <c r="B2" t="s">
        <v>78</v>
      </c>
      <c r="C2" t="s">
        <v>110</v>
      </c>
      <c r="D2" s="6">
        <f>'Besoins'!$B$2*100</f>
        <v>100</v>
      </c>
      <c r="E2" t="s">
        <v>3</v>
      </c>
    </row>
    <row r="3">
      <c r="A3">
        <v>1</v>
      </c>
      <c r="B3" t="s">
        <v>111</v>
      </c>
      <c r="C3" t="s">
        <v>110</v>
      </c>
      <c r="D3" s="6">
        <f>'Besoins'!$B$2*100</f>
        <v>100</v>
      </c>
      <c r="E3" t="s">
        <v>3</v>
      </c>
    </row>
    <row r="4">
      <c r="A4">
        <v>2</v>
      </c>
      <c r="B4" t="s">
        <v>112</v>
      </c>
      <c r="C4" t="s">
        <v>113</v>
      </c>
      <c r="D4" s="6">
        <f>'Besoins'!$B$2*16</f>
        <v>16</v>
      </c>
      <c r="E4" t="s">
        <v>15</v>
      </c>
    </row>
    <row r="5">
      <c r="A5">
        <v>2</v>
      </c>
      <c r="B5" t="s">
        <v>114</v>
      </c>
      <c r="C5" t="s">
        <v>113</v>
      </c>
      <c r="D5" s="6">
        <f>'Besoins'!$B$2*1</f>
        <v>1</v>
      </c>
      <c r="E5" t="s">
        <v>25</v>
      </c>
    </row>
    <row r="6">
      <c r="A6">
        <v>2</v>
      </c>
      <c r="B6" t="s">
        <v>115</v>
      </c>
      <c r="C6" t="s">
        <v>113</v>
      </c>
      <c r="D6" s="6">
        <f>'Besoins'!$B$2*3</f>
        <v>3</v>
      </c>
      <c r="E6" t="s">
        <v>15</v>
      </c>
    </row>
    <row r="7">
      <c r="A7">
        <v>2</v>
      </c>
      <c r="B7" t="s">
        <v>116</v>
      </c>
      <c r="C7" t="s">
        <v>113</v>
      </c>
      <c r="D7" s="6">
        <f>'Besoins'!$B$2*0.2</f>
        <v>0.2</v>
      </c>
      <c r="E7" t="s">
        <v>15</v>
      </c>
    </row>
    <row r="8">
      <c r="A8">
        <v>2</v>
      </c>
      <c r="B8" t="s">
        <v>117</v>
      </c>
      <c r="C8" t="s">
        <v>110</v>
      </c>
      <c r="D8" s="6">
        <f>'Besoins'!$B$2*12</f>
        <v>12</v>
      </c>
      <c r="E8" t="s">
        <v>25</v>
      </c>
    </row>
    <row r="9">
      <c r="A9">
        <v>3</v>
      </c>
      <c r="B9" t="s">
        <v>118</v>
      </c>
      <c r="C9" t="s">
        <v>113</v>
      </c>
      <c r="D9" s="6">
        <f>'Besoins'!$B$2*11.7</f>
        <v>11.7</v>
      </c>
      <c r="E9" t="s">
        <v>25</v>
      </c>
    </row>
    <row r="10">
      <c r="A10">
        <v>3</v>
      </c>
      <c r="B10" t="s">
        <v>119</v>
      </c>
      <c r="C10" t="s">
        <v>113</v>
      </c>
      <c r="D10" s="6">
        <f>'Besoins'!$B$2*0.3</f>
        <v>0.3</v>
      </c>
      <c r="E10" t="s">
        <v>15</v>
      </c>
    </row>
    <row r="11">
      <c r="A11">
        <v>2</v>
      </c>
      <c r="B11" t="s">
        <v>120</v>
      </c>
      <c r="C11" t="s">
        <v>113</v>
      </c>
      <c r="D11" s="6">
        <f>'Besoins'!$B$2*0.88</f>
        <v>0.88</v>
      </c>
      <c r="E11" t="s">
        <v>15</v>
      </c>
    </row>
    <row r="12">
      <c r="A12">
        <v>2</v>
      </c>
      <c r="B12" t="s">
        <v>121</v>
      </c>
      <c r="C12" t="s">
        <v>113</v>
      </c>
      <c r="D12" s="6">
        <f>'Besoins'!$B$2*0.5</f>
        <v>0.5</v>
      </c>
      <c r="E12" t="s">
        <v>15</v>
      </c>
    </row>
    <row r="13">
      <c r="A13">
        <v>2</v>
      </c>
      <c r="B13" t="s">
        <v>122</v>
      </c>
      <c r="C13" t="s">
        <v>113</v>
      </c>
      <c r="D13" s="6">
        <f>'Besoins'!$B$2*0.06</f>
        <v>0.06</v>
      </c>
      <c r="E13" t="s">
        <v>15</v>
      </c>
    </row>
    <row r="14">
      <c r="A14">
        <v>2</v>
      </c>
      <c r="B14" t="s">
        <v>123</v>
      </c>
      <c r="C14" t="s">
        <v>113</v>
      </c>
      <c r="D14" s="6">
        <f>'Besoins'!$B$2*3</f>
        <v>3</v>
      </c>
      <c r="E14" t="s">
        <v>15</v>
      </c>
    </row>
    <row r="15">
      <c r="A15">
        <v>2</v>
      </c>
      <c r="B15" t="s">
        <v>124</v>
      </c>
      <c r="C15" t="s">
        <v>113</v>
      </c>
      <c r="D15" s="6">
        <f>'Besoins'!$B$2*0.25</f>
        <v>0.25</v>
      </c>
      <c r="E15" t="s">
        <v>15</v>
      </c>
    </row>
    <row r="16">
      <c r="A16">
        <v>2</v>
      </c>
      <c r="B16" t="s">
        <v>125</v>
      </c>
      <c r="C16" t="s">
        <v>110</v>
      </c>
      <c r="D16" s="6">
        <f>'Besoins'!$B$2*1</f>
        <v>1</v>
      </c>
      <c r="E16" t="s">
        <v>3</v>
      </c>
    </row>
    <row r="17">
      <c r="A17">
        <v>1</v>
      </c>
      <c r="B17" t="s">
        <v>126</v>
      </c>
      <c r="C17" t="s">
        <v>110</v>
      </c>
      <c r="D17" s="6">
        <f>'Besoins'!$B$2*12</f>
        <v>12</v>
      </c>
      <c r="E17" t="s">
        <v>25</v>
      </c>
    </row>
    <row r="18">
      <c r="A18">
        <v>2</v>
      </c>
      <c r="B18" t="s">
        <v>127</v>
      </c>
      <c r="C18" t="s">
        <v>113</v>
      </c>
      <c r="D18" s="6">
        <f>'Besoins'!$B$2*11.7</f>
        <v>11.7</v>
      </c>
      <c r="E18" t="s">
        <v>25</v>
      </c>
    </row>
    <row r="19">
      <c r="A19">
        <v>2</v>
      </c>
      <c r="B19" t="s">
        <v>128</v>
      </c>
      <c r="C19" t="s">
        <v>113</v>
      </c>
      <c r="D19" s="6">
        <f>'Besoins'!$B$2*0.3</f>
        <v>0.3</v>
      </c>
      <c r="E19" t="s">
        <v>15</v>
      </c>
    </row>
    <row r="20">
      <c r="A20">
        <v>1</v>
      </c>
      <c r="B20" t="s">
        <v>129</v>
      </c>
      <c r="C20" t="s">
        <v>113</v>
      </c>
      <c r="D20" s="6">
        <f>'Besoins'!$B$2*5</f>
        <v>5</v>
      </c>
      <c r="E20" t="s">
        <v>15</v>
      </c>
    </row>
    <row r="21">
      <c r="A21">
        <v>1</v>
      </c>
      <c r="B21" t="s">
        <v>130</v>
      </c>
      <c r="C21" t="s">
        <v>113</v>
      </c>
      <c r="D21" s="6">
        <f>'Besoins'!$B$2*1</f>
        <v>1</v>
      </c>
      <c r="E21" t="s">
        <v>15</v>
      </c>
    </row>
    <row r="22">
      <c r="A22">
        <v>1</v>
      </c>
      <c r="B22" t="s">
        <v>131</v>
      </c>
      <c r="C22" t="s">
        <v>113</v>
      </c>
      <c r="D22" s="6">
        <f>'Besoins'!$B$2*4</f>
        <v>4</v>
      </c>
      <c r="E22" t="s">
        <v>15</v>
      </c>
    </row>
    <row r="23">
      <c r="A23">
        <v>1</v>
      </c>
      <c r="B23" t="s">
        <v>132</v>
      </c>
      <c r="C23" t="s">
        <v>113</v>
      </c>
      <c r="D23" s="6">
        <f>'Besoins'!$B$2*4</f>
        <v>4</v>
      </c>
      <c r="E23" t="s">
        <v>15</v>
      </c>
    </row>
    <row r="24">
      <c r="A24">
        <v>1</v>
      </c>
      <c r="B24" t="s">
        <v>133</v>
      </c>
      <c r="C24" t="s">
        <v>113</v>
      </c>
      <c r="D24" s="6">
        <f>'Besoins'!$B$2*5</f>
        <v>5</v>
      </c>
      <c r="E24" t="s">
        <v>15</v>
      </c>
    </row>
    <row r="25">
      <c r="A25">
        <v>1</v>
      </c>
      <c r="B25" t="s">
        <v>134</v>
      </c>
      <c r="C25" t="s">
        <v>113</v>
      </c>
      <c r="D25" s="6">
        <f>'Besoins'!$B$2*2</f>
        <v>2</v>
      </c>
      <c r="E25" t="s">
        <v>3</v>
      </c>
    </row>
    <row r="26">
      <c r="A26">
        <v>1</v>
      </c>
      <c r="B26" t="s">
        <v>135</v>
      </c>
      <c r="C26" t="s">
        <v>113</v>
      </c>
      <c r="D26" s="6">
        <f>'Besoins'!$B$2*0.015</f>
        <v>0.015</v>
      </c>
      <c r="E26" t="s">
        <v>15</v>
      </c>
    </row>
    <row r="27">
      <c r="A27">
        <v>1</v>
      </c>
      <c r="B27" t="s">
        <v>136</v>
      </c>
      <c r="C27" t="s">
        <v>113</v>
      </c>
      <c r="D27" s="6">
        <f>'Besoins'!$B$2*0.012</f>
        <v>0.012</v>
      </c>
      <c r="E27" t="s">
        <v>15</v>
      </c>
    </row>
    <row r="28">
      <c r="A28">
        <v>1</v>
      </c>
      <c r="B28" t="s">
        <v>137</v>
      </c>
      <c r="C28" t="s">
        <v>113</v>
      </c>
      <c r="D28" s="6">
        <f>'Besoins'!$B$2*1</f>
        <v>1</v>
      </c>
      <c r="E28" t="s">
        <v>15</v>
      </c>
    </row>
    <row r="29">
      <c r="A29">
        <v>1</v>
      </c>
      <c r="B29" t="s">
        <v>138</v>
      </c>
      <c r="C29" t="s">
        <v>113</v>
      </c>
      <c r="D29" s="6">
        <f>'Besoins'!$B$2*1</f>
        <v>1</v>
      </c>
      <c r="E29" t="s">
        <v>15</v>
      </c>
    </row>
    <row r="30">
      <c r="A30">
        <v>1</v>
      </c>
      <c r="B30" t="s">
        <v>138</v>
      </c>
      <c r="C30" t="s">
        <v>113</v>
      </c>
      <c r="D30" s="6">
        <f>'Besoins'!$B$2*4</f>
        <v>4</v>
      </c>
      <c r="E30" t="s">
        <v>15</v>
      </c>
    </row>
    <row r="31">
      <c r="A31">
        <v>1</v>
      </c>
      <c r="B31" t="s">
        <v>139</v>
      </c>
      <c r="C31" t="s">
        <v>113</v>
      </c>
      <c r="D31" s="6">
        <f>'Besoins'!$B$2*0.4</f>
        <v>0.4</v>
      </c>
      <c r="E31" t="s">
        <v>15</v>
      </c>
    </row>
    <row r="32">
      <c r="A32">
        <v>1</v>
      </c>
      <c r="B32" t="s">
        <v>140</v>
      </c>
      <c r="C32" t="s">
        <v>113</v>
      </c>
      <c r="D32" s="6">
        <f>'Besoins'!$B$2*0.25</f>
        <v>0.25</v>
      </c>
      <c r="E3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s>
  <sheetData>
    <row r="1" customHeight="1" ht="24">
      <c r="A1" t="s" s="2">
        <v>141</v>
      </c>
      <c r="B1"/>
      <c r="C1"/>
      <c r="D1"/>
    </row>
    <row r="2">
      <c r="A2" t="str" s="13">
        <f>"GRO_CDC_148 · GRO.COMPLETS · référence : "&amp;Besoins!B3&amp;" "&amp;Besoins!C3&amp;" · multiplicateur réglable sur la feuille ""Besoins"""</f>
        <v>GRO_CDC_148 · GRO.COMPLETS · référence : 100 pc · multiplicateur réglable sur la feuille </v>
      </c>
      <c r="B2"/>
      <c r="C2"/>
      <c r="D2"/>
    </row>
    <row r="3">
      <c r="A3"/>
      <c r="B3"/>
      <c r="C3"/>
      <c r="D3"/>
    </row>
    <row r="4">
      <c r="A4" t="s" s="14">
        <v>142</v>
      </c>
      <c r="B4"/>
      <c r="C4"/>
      <c r="D4"/>
    </row>
    <row r="5">
      <c r="A5" t="s" s="15">
        <v>143</v>
      </c>
      <c r="B5" t="str" s="12">
        <f>"[METTRE EN PLACE] "&amp;Procedure!D2</f>
        <v>[METTRE EN PLACE] Mise en place du poste de travail C - Vérifier les D.L.C.,peser les denrées,sélectionner le matériel nécessaire. - Laver et désinfecter le matériel et le poste de travail en suivant les protocoles. O</v>
      </c>
      <c r="C5"/>
      <c r="D5"/>
    </row>
    <row r="6">
      <c r="A6" t="s" s="15">
        <v>144</v>
      </c>
      <c r="B6" t="str" s="12">
        <f>"[TREMPER] "&amp;Procedure!D3</f>
        <v>[TREMPER] 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v>
      </c>
      <c r="C6"/>
      <c r="D6"/>
    </row>
    <row r="7">
      <c r="A7" t="s" s="15">
        <v>145</v>
      </c>
      <c r="B7" t="str" s="12">
        <f>"[MARQUER] "&amp;Procedure!D4</f>
        <v>[MARQUER] Marquer la cuisson du navarin - Marquer la cuisson du navarin en se référant à la fiche technique de fabrication au S g chapitre des viandes.</v>
      </c>
      <c r="C7"/>
      <c r="D7"/>
    </row>
    <row r="8">
      <c r="A8" t="s" s="15">
        <v>146</v>
      </c>
      <c r="B8" t="str" s="12">
        <f>"[TREMPER] "&amp;Procedure!D5</f>
        <v>[TREMPER] 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v>
      </c>
      <c r="C8"/>
      <c r="D8"/>
    </row>
    <row r="9">
      <c r="A9" t="s" s="15">
        <v>147</v>
      </c>
      <c r="B9" t="str" s="12">
        <f>"[ASSAISONNER] "&amp;Procedure!D6</f>
        <v>[ASSAISONNER] 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v>
      </c>
      <c r="C9"/>
      <c r="D9"/>
    </row>
    <row r="10">
      <c r="A10" t="s" s="15">
        <v>148</v>
      </c>
      <c r="B10" t="str" s="12">
        <f>"[MÉLANGER] "&amp;Procedure!D7</f>
        <v>[MÉLANGER] 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v>
      </c>
      <c r="C10"/>
      <c r="D10"/>
    </row>
    <row r="11">
      <c r="A11" t="s" s="15">
        <v>149</v>
      </c>
      <c r="B11" t="str" s="12">
        <f>"[TERMINER] "&amp;Procedure!D8</f>
        <v>[TERMINER] 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v>
      </c>
      <c r="C11"/>
      <c r="D11"/>
    </row>
    <row r="12">
      <c r="A12" t="s" s="15">
        <v>150</v>
      </c>
      <c r="B12" t="str" s="12">
        <f>"[SERVIR] "&amp;Procedure!D9</f>
        <v>[SERVIR] Servir - Servir le cassoulet en prenant soin de mettre en évidence la viande du navarin,la saucisse ou le saucisson.</v>
      </c>
      <c r="C12"/>
      <c r="D12"/>
    </row>
    <row r="13">
      <c r="A13" t="s" s="15">
        <v>151</v>
      </c>
      <c r="B13" t="str" s="12">
        <f>Procedure!D10</f>
        <v>Historique - Le halicot de mouton,dont on a fait à tort le haricot de mouton,était un ragoût de mouton aux fèves. - Dans le cassoulet de Toulouse,on peut y ajouter du confit de canard ou d’oie.</v>
      </c>
      <c r="C13"/>
      <c r="D13"/>
    </row>
    <row r="14">
      <c r="A14"/>
      <c r="B14"/>
      <c r="C14"/>
      <c r="D14"/>
    </row>
    <row r="15">
      <c r="A15" t="s" s="14">
        <v>152</v>
      </c>
      <c r="B15"/>
      <c r="C15"/>
      <c r="D15"/>
    </row>
    <row r="16">
      <c r="A16" t="s" s="15">
        <v>143</v>
      </c>
      <c r="B16" t="str" s="12">
        <f>"[METTRE EN PLACE] "&amp;Procedure!D11</f>
        <v>[METTRE EN PLACE] Mise en place du poste de travail - Vérifier les D.L.C.,peser les denrées,sélectionner le matériel nécessaire. - Laver et désinfecter le matériel et le poste de travail en suivant les protocoles.</v>
      </c>
      <c r="C16"/>
      <c r="D16"/>
    </row>
    <row r="17">
      <c r="A17" t="s" s="15">
        <v>144</v>
      </c>
      <c r="B17" t="str" s="12">
        <f>"[PRÉPARER] "&amp;Procedure!D12</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17"/>
      <c r="D17"/>
    </row>
    <row r="18">
      <c r="A18" t="s" s="15">
        <v>145</v>
      </c>
      <c r="B18" t="str" s="12">
        <f>"[GLACER] "&amp;Procedure!D13</f>
        <v>[GLACER] Glacer les oignons grelots à brun - Déposer les petits oignons grelots dans un bac GN 1/1 H 45 et les glacer (voir fiche Petits oignons glacés à brun - Chapitre Légumes).</v>
      </c>
      <c r="C18"/>
      <c r="D18"/>
    </row>
    <row r="19">
      <c r="A19" t="s" s="15">
        <v>146</v>
      </c>
      <c r="B19" t="str" s="12">
        <f>"[MARQUER] "&amp;Procedure!D14</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19"/>
      <c r="D19"/>
    </row>
    <row r="20">
      <c r="A20" t="s" s="15">
        <v>147</v>
      </c>
      <c r="B20" t="str" s="12">
        <f>"[DRESSER] "&amp;Procedure!D15</f>
        <v>[DRESSER] Dresser et servir - Servir 2 morceaux de viande garnis de petits oignons grelots glacés à brun par assiette. - Persiller au départ de l’assiette.</v>
      </c>
      <c r="C20"/>
      <c r="D20"/>
    </row>
    <row r="21">
      <c r="A21" t="s" s="15">
        <v>148</v>
      </c>
      <c r="B21" t="str" s="12">
        <f>"[SAUTER] "&amp;Procedure!D16</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21"/>
      <c r="D21"/>
    </row>
    <row r="22">
      <c r="A22"/>
      <c r="B22"/>
      <c r="C22"/>
      <c r="D22"/>
    </row>
    <row r="23">
      <c r="A23" t="s" s="14">
        <v>153</v>
      </c>
      <c r="B23"/>
      <c r="C23"/>
      <c r="D23"/>
    </row>
    <row r="24">
      <c r="A24" t="s" s="15">
        <v>143</v>
      </c>
      <c r="B24" t="str" s="12">
        <f>"[DISSOUDRE] "&amp;Procedure!D17</f>
        <v>[DISSOUDRE] Délayer la poudre dans l'eau froide en fouettant, puis porter à ébullition en remuant régulièrement.</v>
      </c>
      <c r="C24"/>
      <c r="D24"/>
    </row>
    <row r="25">
      <c r="A25"/>
      <c r="B25"/>
      <c r="C25"/>
      <c r="D25"/>
    </row>
    <row r="26">
      <c r="A26" t="s" s="14">
        <v>154</v>
      </c>
      <c r="B26"/>
      <c r="C26"/>
      <c r="D26"/>
    </row>
    <row r="27">
      <c r="A27" t="s" s="15">
        <v>143</v>
      </c>
      <c r="B27" t="str" s="12">
        <f>"[TRIER] "&amp;Procedure!D18</f>
        <v>[TRIER] Trier et laver soigneusement les tiges de persil, les branches de céleri et les feuilles de poireau. Ne pas utiliser des tiges ayant séjourné trop longtemps dans l'eau (risque de fermentation).</v>
      </c>
      <c r="C27"/>
      <c r="D27"/>
    </row>
    <row r="28">
      <c r="A28" t="s" s="15">
        <v>144</v>
      </c>
      <c r="B28" t="str" s="12">
        <f>"[TRIER] "&amp;Procedure!D19</f>
        <v>[TRIER] Choisir un excellent thym très odorant, le trier, le laver, le sécher doucement. Laver, sécher et effeuiller le laurier.</v>
      </c>
      <c r="C28"/>
      <c r="D28"/>
    </row>
    <row r="29">
      <c r="A29" t="s" s="15">
        <v>145</v>
      </c>
      <c r="B29" t="str" s="12">
        <f>"[FOURRER] "&amp;Procedure!D20</f>
        <v>[FOURRER] Composer le bouquet garni selon l'utilisation : base = tiges de persil + thym + laurier. Pour fonds blancs et pochés : ajouter blanc de poireau et céleri en branches. Pour gibelotte : ajouter romarin. Pour légumes secs : ajouter sarriette.</v>
      </c>
      <c r="C29"/>
      <c r="D29"/>
    </row>
    <row r="30">
      <c r="A30" t="s" s="15">
        <v>146</v>
      </c>
      <c r="B30" t="str" s="12">
        <f>"[LIER] "&amp;Procedure!D21</f>
        <v>[LIER] Lier le bouquet garni en fagot bien serré avec de la ficelle de cuisine. Le rôle des aromates étant de parfumer, des produits de mauvaise qualité ou de fraîcheur insuffisante donnent un très mauvais résultat.</v>
      </c>
      <c r="C30"/>
      <c r="D30"/>
    </row>
    <row r="31">
      <c r="A31"/>
      <c r="B31"/>
      <c r="C31"/>
      <c r="D31"/>
    </row>
    <row r="32">
      <c r="A32" t="s" s="16">
        <v>155</v>
      </c>
      <c r="B32"/>
      <c r="C32"/>
      <c r="D32"/>
    </row>
  </sheetData>
  <sheetProtection sheet="1"/>
  <mergeCells count="27">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A23:D23"/>
    <mergeCell ref="B24:D24"/>
    <mergeCell ref="A26:D26"/>
    <mergeCell ref="B27:D27"/>
    <mergeCell ref="B28:D28"/>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2026-09-15T14:54:48Z</dcterms:created>
  <dc:title>HARICOT DE MOUTON</dc:title>
  <dc:subject/>
  <dc:creator>CUIS.web</dc:creator>
  <cp:lastModifiedBy/>
  <cp:keywords/>
  <dc:description>Export automatique — moteur récursif d'origine : Bernard Vandendaele</dc:description>
  <cp:category/>
  <dc:language>en-US</dc:language>
  <dcterms:modified xsi:type="dcterms:W3CDTF">2026-09-15T14:54:48Z</dcterms:modified>
  <cp:revision>1</cp:revision>
</cp:coreProperties>
</file>