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<sst xmlns="http://schemas.openxmlformats.org/spreadsheetml/2006/main" count="125" uniqueCount="125">
  <si>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</si>
  <si>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</si>
  <si>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</si>
  <si>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</si>
  <si>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</si>
  <si>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</si>
  <si>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</si>
  <si>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</si>
  <si>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</si>
  <si>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</si>
  <si>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</si>
  <si>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</si>
  <si>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</si>
  <si>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</si>
  <si>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</si>
  <si>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</si>
  <si>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GELÉE-GROSEILLE</t>
  </si>
  <si>
    <t>Gelée de groseilles</t>
  </si>
  <si>
    <t>Confits, chutneys et pickles</t>
  </si>
  <si>
    <t>kg</t>
  </si>
  <si>
    <t>00000061</t>
  </si>
  <si>
    <t>EAU</t>
  </si>
  <si>
    <t>Matières diverses (à trier)</t>
  </si>
  <si>
    <t>EPI-GENIEVRE-GRA</t>
  </si>
  <si>
    <t>Grains de genievre</t>
  </si>
  <si>
    <t>Épices en poudre et graines</t>
  </si>
  <si>
    <t>EPI-POIVRE-MIGNO</t>
  </si>
  <si>
    <t>Poivre noir mignonnette (concassé)</t>
  </si>
  <si>
    <t>RNME101406</t>
  </si>
  <si>
    <t>Vinaigre vin rouge 6° bouteille 1,5L</t>
  </si>
  <si>
    <t>Assaisonnements et corps gras</t>
  </si>
  <si>
    <t>u</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</si>
  <si>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</si>
  <si>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</si>
  <si>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</si>
  <si>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</si>
  <si>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</si>
  <si>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</si>
  <si>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</si>
  <si>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</si>
  <si>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</si>
  <si>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RNM57233230</t>
  </si>
  <si>
    <t>CÉLERI-BRANCHE vert U.E. cat.I</t>
  </si>
  <si>
    <t>Légumes</t>
  </si>
  <si>
    <t>RNM4G100920</t>
  </si>
  <si>
    <t>Échalotes émincées 4G</t>
  </si>
  <si>
    <t>Légumes 4ème et 5ème gamme</t>
  </si>
  <si>
    <t>RNM4G100918</t>
  </si>
  <si>
    <t>Oignons émincés 4G</t>
  </si>
  <si>
    <t>SEL-FIN</t>
  </si>
  <si>
    <t>Sel fin de cuisine</t>
  </si>
  <si>
    <t>Sels et condiments de base</t>
  </si>
  <si>
    <t>RNMS00812</t>
  </si>
  <si>
    <t>Ail haché IQF</t>
  </si>
  <si>
    <t>Légumes surgelés</t>
  </si>
  <si>
    <t>RNMS00840</t>
  </si>
  <si>
    <t>Carottes en rondelles cuites surgelées</t>
  </si>
  <si>
    <t>RNMS00869</t>
  </si>
  <si>
    <t>Marrons épluchés surgelés</t>
  </si>
  <si>
    <t>GIBIER-KANGOUROU</t>
  </si>
  <si>
    <t>Viande de gibier (biche ou kangourou)</t>
  </si>
  <si>
    <t>Bœuf</t>
  </si>
  <si>
    <t>Total</t>
  </si>
  <si>
    <t>Recette</t>
  </si>
  <si>
    <t>#</t>
  </si>
  <si>
    <t>Verbe</t>
  </si>
  <si>
    <t>Étape</t>
  </si>
  <si>
    <t>Précision technique</t>
  </si>
  <si>
    <t>Durée</t>
  </si>
  <si>
    <t>RAGOÛT SAUVAGE</t>
  </si>
  <si>
    <t>METTRE EN PLACE</t>
  </si>
  <si>
    <t>LAVER</t>
  </si>
  <si>
    <t>MARINER</t>
  </si>
  <si>
    <t>85 min (prepa)</t>
  </si>
  <si>
    <t>SAUTER</t>
  </si>
  <si>
    <t>80 min (cuisson)</t>
  </si>
  <si>
    <t>65 min (repos)</t>
  </si>
  <si>
    <t>TERMINER</t>
  </si>
  <si>
    <t>INCORPORER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</si>
  <si>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</si>
  <si>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</si>
  <si>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</si>
  <si>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</si>
  <si>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</si>
  <si>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</si>
  <si>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</si>
  <si>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</si>
  <si>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</si>
  <si>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</si>
  <si>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</si>
  <si>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</si>
  <si>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</si>
  <si>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Carottes en rondelles cuites surgelées</t>
  </si>
  <si>
    <t>matiere</t>
  </si>
  <si>
    <t xml:space="preserve">    ↳ Oignons émincés 4G</t>
  </si>
  <si>
    <t xml:space="preserve">    ↳ CÉLERI-BRANCHE vert U.E. cat.I</t>
  </si>
  <si>
    <t xml:space="preserve">    ↳ Ail haché IQF</t>
  </si>
  <si>
    <t xml:space="preserve">    ↳ Vin rouge de cuisson (table)</t>
  </si>
  <si>
    <t xml:space="preserve">    ↳ Poivre noir mignonnette (concassé)</t>
  </si>
  <si>
    <t xml:space="preserve">    ↳ Échalotes émincées 4G</t>
  </si>
  <si>
    <t xml:space="preserve">    ↳ Marrons épluchés surgelés</t>
  </si>
  <si>
    <t xml:space="preserve">    ↳ Fond brun de veau reconstitue (collectivite)</t>
  </si>
  <si>
    <t xml:space="preserve">        ↳ EAU</t>
  </si>
  <si>
    <t xml:space="preserve">        ↳ Fonds Brun Lié (Knorr Professional)</t>
  </si>
  <si>
    <t xml:space="preserve">    ↳ Vinaigre vin rouge 6° bouteille 1,5L</t>
  </si>
  <si>
    <t xml:space="preserve">    ↳ Crème fraîche liquide 15% MG allégée</t>
  </si>
  <si>
    <t xml:space="preserve">    ↳ Sel fin de cuisine</t>
  </si>
  <si>
    <t xml:space="preserve">    ↳ Beurre doux 82% MG plaquette</t>
  </si>
  <si>
    <t xml:space="preserve">    ↳ Viande de gibier (biche ou kangourou)</t>
  </si>
  <si>
    <t xml:space="preserve">    ↳ Bouquet garni</t>
  </si>
  <si>
    <t xml:space="preserve">    ↳ Grains de genievre</t>
  </si>
  <si>
    <t xml:space="preserve">    ↳ Gelée de groseilles</t>
  </si>
  <si>
    <t>Fiche technique — RAGOÛT SAUVAGE</t>
  </si>
  <si>
    <t>RAGOÛT SAUVAGE  GRO_CDC_140</t>
  </si>
  <si>
    <t>1.</t>
  </si>
  <si>
    <t>2.</t>
  </si>
  <si>
    <t>3.</t>
  </si>
  <si>
    <t>4.</t>
  </si>
  <si>
    <t>5.</t>
  </si>
  <si>
    <t>6.</t>
  </si>
  <si>
    <t>7.</t>
  </si>
  <si>
    <t>8.</t>
  </si>
  <si>
    <t>↳ Fond brun de veau reconstitue (collectivite)  GRO-FOND-VEAU</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</si>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</sst>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E7*2.6</f>
        <v>13</v>
      </c>
    </row>
    <row r="8">
      <c r="A8" t="s">
        <v>16</v>
      </c>
      <c r="B8" t="s">
        <v>17</v>
      </c>
      <c r="C8" t="s">
        <v>18</v>
      </c>
      <c r="D8" s="4">
        <v>1</v>
      </c>
      <c r="E8" s="6">
        <f>D8*$B$2</f>
        <v>1</v>
      </c>
      <c r="F8" t="s">
        <v>19</v>
      </c>
      <c r="G8" s="8">
        <f>E8*6.8</f>
        <v>6.8</v>
      </c>
    </row>
    <row r="9">
      <c r="A9" t="s" s="9">
        <v>20</v>
      </c>
      <c r="B9" t="s">
        <v>21</v>
      </c>
      <c r="C9" t="s">
        <v>22</v>
      </c>
      <c r="D9" s="4">
        <v>7.8</v>
      </c>
      <c r="E9" s="6">
        <f>D9*$B$2</f>
        <v>7.8</v>
      </c>
      <c r="F9" t="s">
        <v>15</v>
      </c>
      <c r="G9" s="8">
        <f>E9*0.003</f>
        <v>0.0234</v>
      </c>
    </row>
    <row r="10">
      <c r="A10" t="s">
        <v>23</v>
      </c>
      <c r="B10" t="s">
        <v>24</v>
      </c>
      <c r="C10" t="s">
        <v>25</v>
      </c>
      <c r="D10" s="4">
        <v>0.006</v>
      </c>
      <c r="E10" s="6">
        <f>D10*$B$2</f>
        <v>0.006</v>
      </c>
      <c r="F10" t="s">
        <v>19</v>
      </c>
      <c r="G10" s="8">
        <f>E10*22</f>
        <v>0.132</v>
      </c>
    </row>
    <row r="11">
      <c r="A11" t="s">
        <v>26</v>
      </c>
      <c r="B11" t="s">
        <v>27</v>
      </c>
      <c r="C11" t="s">
        <v>25</v>
      </c>
      <c r="D11" s="4">
        <v>0.15</v>
      </c>
      <c r="E11" s="6">
        <f>D11*$B$2</f>
        <v>0.15</v>
      </c>
      <c r="F11" t="s">
        <v>19</v>
      </c>
      <c r="G11" s="8">
        <f>E11*13.2</f>
        <v>1.98</v>
      </c>
    </row>
    <row r="12">
      <c r="A12" t="s">
        <v>28</v>
      </c>
      <c r="B12" t="s">
        <v>29</v>
      </c>
      <c r="C12" t="s">
        <v>30</v>
      </c>
      <c r="D12" s="4">
        <v>1</v>
      </c>
      <c r="E12" s="6">
        <f>D12*$B$2</f>
        <v>1</v>
      </c>
      <c r="F12" t="s">
        <v>31</v>
      </c>
      <c r="G12" s="8">
        <f>E12*1.79</f>
        <v>1.79</v>
      </c>
    </row>
    <row r="13">
      <c r="A13" t="s">
        <v>32</v>
      </c>
      <c r="B13" t="s">
        <v>33</v>
      </c>
      <c r="C13" t="s">
        <v>34</v>
      </c>
      <c r="D13" s="4">
        <v>0.2</v>
      </c>
      <c r="E13" s="6">
        <f>D13*$B$2</f>
        <v>0.2</v>
      </c>
      <c r="F13" t="s">
        <v>19</v>
      </c>
      <c r="G13" s="8">
        <f>E13*0</f>
        <v>0</v>
      </c>
    </row>
    <row r="14">
      <c r="A14" t="s">
        <v>35</v>
      </c>
      <c r="B14" t="s">
        <v>36</v>
      </c>
      <c r="C14" t="s">
        <v>37</v>
      </c>
      <c r="D14" s="4">
        <v>0.5</v>
      </c>
      <c r="E14" s="6">
        <f>D14*$B$2</f>
        <v>0.5</v>
      </c>
      <c r="F14" t="s">
        <v>19</v>
      </c>
      <c r="G14" s="8">
        <f>E14*5.2</f>
        <v>2.6</v>
      </c>
    </row>
    <row r="15">
      <c r="A15" t="s">
        <v>38</v>
      </c>
      <c r="B15" t="s">
        <v>39</v>
      </c>
      <c r="C15" t="s">
        <v>40</v>
      </c>
      <c r="D15" s="4">
        <v>1</v>
      </c>
      <c r="E15" s="6">
        <f>D15*$B$2</f>
        <v>1</v>
      </c>
      <c r="F15" t="s">
        <v>15</v>
      </c>
      <c r="G15" s="8">
        <f>E15*2.2</f>
        <v>2.2</v>
      </c>
    </row>
    <row r="16">
      <c r="A16" t="s">
        <v>41</v>
      </c>
      <c r="B16" t="s">
        <v>42</v>
      </c>
      <c r="C16" t="s">
        <v>43</v>
      </c>
      <c r="D16" s="4">
        <v>0.3</v>
      </c>
      <c r="E16" s="6">
        <f>D16*$B$2</f>
        <v>0.3</v>
      </c>
      <c r="F16" t="s">
        <v>19</v>
      </c>
      <c r="G16" s="8">
        <f>E16*1.4</f>
        <v>0.42</v>
      </c>
    </row>
    <row r="17">
      <c r="A17" t="s">
        <v>44</v>
      </c>
      <c r="B17" t="s">
        <v>45</v>
      </c>
      <c r="C17" t="s">
        <v>46</v>
      </c>
      <c r="D17" s="4">
        <v>1.5</v>
      </c>
      <c r="E17" s="6">
        <f>D17*$B$2</f>
        <v>1.5</v>
      </c>
      <c r="F17" t="s">
        <v>19</v>
      </c>
      <c r="G17" s="8">
        <f>E17*8.34</f>
        <v>12.51</v>
      </c>
    </row>
    <row r="18">
      <c r="A18" t="s">
        <v>47</v>
      </c>
      <c r="B18" t="s">
        <v>48</v>
      </c>
      <c r="C18" t="s">
        <v>46</v>
      </c>
      <c r="D18" s="4">
        <v>2.5</v>
      </c>
      <c r="E18" s="6">
        <f>D18*$B$2</f>
        <v>2.5</v>
      </c>
      <c r="F18" t="s">
        <v>19</v>
      </c>
      <c r="G18" s="8">
        <f>E18*4.32</f>
        <v>10.8</v>
      </c>
    </row>
    <row r="19">
      <c r="A19" t="s">
        <v>49</v>
      </c>
      <c r="B19" t="s">
        <v>50</v>
      </c>
      <c r="C19" t="s">
        <v>51</v>
      </c>
      <c r="D19" s="4">
        <v>0.065</v>
      </c>
      <c r="E19" s="6">
        <f>D19*$B$2</f>
        <v>0.065</v>
      </c>
      <c r="F19" t="s">
        <v>19</v>
      </c>
      <c r="G19" s="8">
        <f>E19*0.35</f>
        <v>0.02275</v>
      </c>
    </row>
    <row r="20">
      <c r="A20" t="s">
        <v>52</v>
      </c>
      <c r="B20" t="s">
        <v>53</v>
      </c>
      <c r="C20" t="s">
        <v>54</v>
      </c>
      <c r="D20" s="4">
        <v>0.2</v>
      </c>
      <c r="E20" s="6">
        <f>D20*$B$2</f>
        <v>0.2</v>
      </c>
      <c r="F20" t="s">
        <v>19</v>
      </c>
      <c r="G20" s="8">
        <f>E20*9.26</f>
        <v>1.852</v>
      </c>
    </row>
    <row r="21">
      <c r="A21" t="s">
        <v>55</v>
      </c>
      <c r="B21" t="s">
        <v>56</v>
      </c>
      <c r="C21" t="s">
        <v>54</v>
      </c>
      <c r="D21" s="4">
        <v>2</v>
      </c>
      <c r="E21" s="6">
        <f>D21*$B$2</f>
        <v>2</v>
      </c>
      <c r="F21" t="s">
        <v>19</v>
      </c>
      <c r="G21" s="8">
        <f>E21*3.3</f>
        <v>6.6</v>
      </c>
    </row>
    <row r="22">
      <c r="A22" t="s">
        <v>57</v>
      </c>
      <c r="B22" t="s">
        <v>58</v>
      </c>
      <c r="C22" t="s">
        <v>54</v>
      </c>
      <c r="D22" s="4">
        <v>1.5</v>
      </c>
      <c r="E22" s="6">
        <f>D22*$B$2</f>
        <v>1.5</v>
      </c>
      <c r="F22" t="s">
        <v>19</v>
      </c>
      <c r="G22" s="8">
        <f>E22*13.57</f>
        <v>20.355</v>
      </c>
    </row>
    <row r="23">
      <c r="A23" t="s">
        <v>59</v>
      </c>
      <c r="B23" t="s">
        <v>60</v>
      </c>
      <c r="C23" t="s">
        <v>61</v>
      </c>
      <c r="D23" s="4">
        <v>16</v>
      </c>
      <c r="E23" s="6">
        <f>D23*$B$2</f>
        <v>16</v>
      </c>
      <c r="F23" t="s">
        <v>19</v>
      </c>
      <c r="G23" s="8">
        <f>E23*18</f>
        <v>288</v>
      </c>
    </row>
    <row r="24">
      <c r="A24"/>
      <c r="B24"/>
      <c r="C24"/>
      <c r="D24"/>
      <c r="E24"/>
      <c r="F24" t="s" s="10">
        <v>62</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63</v>
      </c>
      <c r="B1" t="s" s="7">
        <v>64</v>
      </c>
      <c r="C1" t="s" s="7">
        <v>65</v>
      </c>
      <c r="D1" t="s" s="7">
        <v>66</v>
      </c>
      <c r="E1" t="s" s="7">
        <v>67</v>
      </c>
      <c r="F1" t="s" s="7">
        <v>68</v>
      </c>
    </row>
    <row r="2">
      <c r="A2" t="s">
        <v>69</v>
      </c>
      <c r="B2">
        <v>1</v>
      </c>
      <c r="C2" t="s">
        <v>70</v>
      </c>
      <c r="D2" t="inlineStr" s="12">
        <is>
          <t>Mise en place du poste de travail S - Vérifier les D.L.C.,peser les denrées,sélectionner le matériel nécessaire. - Laver et désinfecter le matériel et le poste de travail en suivant les protocoles.</t>
        </is>
      </c>
      <c r="E2" t="s" s="12"/>
      <c r="F2"/>
    </row>
    <row r="3">
      <c r="A3" t="s">
        <v>69</v>
      </c>
      <c r="B3">
        <v>2</v>
      </c>
      <c r="C3" t="s">
        <v>71</v>
      </c>
      <c r="D3" t="inlineStr" s="12">
        <is>
          <t>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t>
        </is>
      </c>
      <c r="E3" t="s" s="12"/>
      <c r="F3"/>
    </row>
    <row r="4">
      <c r="A4" t="s">
        <v>69</v>
      </c>
      <c r="B4">
        <v>3</v>
      </c>
      <c r="C4" t="s">
        <v>72</v>
      </c>
      <c r="D4" t="inlineStr" s="12">
        <is>
          <t>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t>
        </is>
      </c>
      <c r="E4" t="s" s="12"/>
      <c r="F4" t="s">
        <v>73</v>
      </c>
    </row>
    <row r="5">
      <c r="A5" t="s">
        <v>69</v>
      </c>
      <c r="B5">
        <v>4</v>
      </c>
      <c r="C5" t="s">
        <v>74</v>
      </c>
      <c r="D5" t="inlineStr" s="12">
        <is>
          <t>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t>
        </is>
      </c>
      <c r="E5" t="s" s="12"/>
      <c r="F5" t="s">
        <v>75</v>
      </c>
    </row>
    <row r="6">
      <c r="A6" t="s">
        <v>69</v>
      </c>
      <c r="B6">
        <v>5</v>
      </c>
      <c r="C6" t="s">
        <v>74</v>
      </c>
      <c r="D6" t="inlineStr" s="12">
        <is>
          <t>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t>
        </is>
      </c>
      <c r="E6" t="s" s="12"/>
      <c r="F6" t="s">
        <v>76</v>
      </c>
    </row>
    <row r="7">
      <c r="A7" t="s">
        <v>69</v>
      </c>
      <c r="B7">
        <v>6</v>
      </c>
      <c r="C7" t="s">
        <v>77</v>
      </c>
      <c r="D7" t="inlineStr" s="12">
        <is>
          <t>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t>
        </is>
      </c>
      <c r="E7" t="s" s="12"/>
      <c r="F7"/>
    </row>
    <row r="8">
      <c r="A8" t="s">
        <v>69</v>
      </c>
      <c r="B8">
        <v>7</v>
      </c>
      <c r="C8" t="s">
        <v>77</v>
      </c>
      <c r="D8" t="inlineStr" s="12">
        <is>
          <t>Terminer la préparation du ragoût - Répartir la sauce sur la viande dans les 3 bacs GN 1/1.Remuer les bacs d’un mouvement circulaire pour lier tous les éléments. - Stocker en armoire chaude et maintenir à + 63 °C en attente de consommation.</t>
        </is>
      </c>
      <c r="E8" t="s" s="12"/>
      <c r="F8"/>
    </row>
    <row r="9">
      <c r="A9" t="s">
        <v>69</v>
      </c>
      <c r="B9">
        <v>8</v>
      </c>
      <c r="C9" t="s">
        <v>78</v>
      </c>
      <c r="D9" t="inlineStr" s="12">
        <is>
          <t>Suggestions - On peut ajouter des marrons,des cerises ou encore des myrtilles en garniture. - Servir accompagné de purée de céleri,de marron,ou bien de purée de pomme de terre additionnée de purée de céleri ou de marron.</t>
        </is>
      </c>
      <c r="E9" t="s" s="12"/>
      <c r="F9"/>
    </row>
    <row r="10">
      <c r="A10" t="s">
        <v>79</v>
      </c>
      <c r="B10">
        <v>1</v>
      </c>
      <c r="C10" t="s">
        <v>80</v>
      </c>
      <c r="D10" t="s" s="12">
        <v>81</v>
      </c>
      <c r="E10" t="s" s="12"/>
      <c r="F10"/>
    </row>
    <row r="11">
      <c r="A11" t="s">
        <v>82</v>
      </c>
      <c r="B11">
        <v>1</v>
      </c>
      <c r="C11" t="s">
        <v>83</v>
      </c>
      <c r="D11" t="inlineStr" s="12">
        <is>
          <t>Trier et laver soigneusement les tiges de persil, les branches de céleri et les feuilles de poireau. Ne pas utiliser des tiges ayant séjourné trop longtemps dans l'eau (risque de fermentation).</t>
        </is>
      </c>
      <c r="E11" t="s" s="12"/>
      <c r="F11"/>
    </row>
    <row r="12">
      <c r="A12" t="s">
        <v>82</v>
      </c>
      <c r="B12">
        <v>2</v>
      </c>
      <c r="C12" t="s">
        <v>83</v>
      </c>
      <c r="D12" t="s" s="12">
        <v>84</v>
      </c>
      <c r="E12" t="s" s="12"/>
      <c r="F12"/>
    </row>
    <row r="13">
      <c r="A13" t="s">
        <v>82</v>
      </c>
      <c r="B13">
        <v>3</v>
      </c>
      <c r="C13" t="s">
        <v>85</v>
      </c>
      <c r="D13" t="inlineStr" s="12">
        <is>
          <t>Composer le bouquet garni selon l'utilisation : base = tiges de persil + thym + laurier. Pour fonds blancs et pochés : ajouter blanc de poireau et céleri en branches. Pour gibelotte : ajouter romarin. Pour légumes secs : ajouter sarriette.</t>
        </is>
      </c>
      <c r="E13" t="s" s="12"/>
      <c r="F13"/>
    </row>
    <row r="14">
      <c r="A14" t="s">
        <v>82</v>
      </c>
      <c r="B14">
        <v>4</v>
      </c>
      <c r="C14" t="s">
        <v>86</v>
      </c>
      <c r="D14" t="inlineStr" s="12">
        <is>
          <t>Lier le bouquet garni en fagot bien serré avec de la ficelle de cuisine. Le rôle des aromates étant de parfumer, des produits de mauvaise qualité ou de fraîcheur insuffisante donnent un très mauvais résultat.</t>
        </is>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87</v>
      </c>
      <c r="B1" t="s" s="7">
        <v>88</v>
      </c>
      <c r="C1" t="s" s="7">
        <v>89</v>
      </c>
      <c r="D1" t="s" s="7">
        <v>90</v>
      </c>
      <c r="E1" t="s" s="7">
        <v>10</v>
      </c>
    </row>
    <row r="2">
      <c r="A2">
        <v>0</v>
      </c>
      <c r="B2" t="s">
        <v>69</v>
      </c>
      <c r="C2" t="s">
        <v>91</v>
      </c>
      <c r="D2" s="6">
        <f>'Besoins'!$B$2*100</f>
        <v>100</v>
      </c>
      <c r="E2" t="s">
        <v>3</v>
      </c>
    </row>
    <row r="3">
      <c r="A3">
        <v>1</v>
      </c>
      <c r="B3" t="s">
        <v>92</v>
      </c>
      <c r="C3" t="s">
        <v>93</v>
      </c>
      <c r="D3" s="6">
        <f>'Besoins'!$B$2*2</f>
        <v>2</v>
      </c>
      <c r="E3" t="s">
        <v>19</v>
      </c>
    </row>
    <row r="4">
      <c r="A4">
        <v>1</v>
      </c>
      <c r="B4" t="s">
        <v>94</v>
      </c>
      <c r="C4" t="s">
        <v>93</v>
      </c>
      <c r="D4" s="6">
        <f>'Besoins'!$B$2*2.5</f>
        <v>2.5</v>
      </c>
      <c r="E4" t="s">
        <v>19</v>
      </c>
    </row>
    <row r="5">
      <c r="A5">
        <v>1</v>
      </c>
      <c r="B5" t="s">
        <v>95</v>
      </c>
      <c r="C5" t="s">
        <v>93</v>
      </c>
      <c r="D5" s="6">
        <f>'Besoins'!$B$2*0.3</f>
        <v>0.3</v>
      </c>
      <c r="E5" t="s">
        <v>19</v>
      </c>
    </row>
    <row r="6">
      <c r="A6">
        <v>1</v>
      </c>
      <c r="B6" t="s">
        <v>96</v>
      </c>
      <c r="C6" t="s">
        <v>93</v>
      </c>
      <c r="D6" s="6">
        <f>'Besoins'!$B$2*0.2</f>
        <v>0.2</v>
      </c>
      <c r="E6" t="s">
        <v>19</v>
      </c>
    </row>
    <row r="7">
      <c r="A7">
        <v>1</v>
      </c>
      <c r="B7" t="s">
        <v>97</v>
      </c>
      <c r="C7" t="s">
        <v>93</v>
      </c>
      <c r="D7" s="6">
        <f>'Besoins'!$B$2*5</f>
        <v>5</v>
      </c>
      <c r="E7" t="s">
        <v>15</v>
      </c>
    </row>
    <row r="8">
      <c r="A8">
        <v>1</v>
      </c>
      <c r="B8" t="s">
        <v>98</v>
      </c>
      <c r="C8" t="s">
        <v>93</v>
      </c>
      <c r="D8" s="6">
        <f>'Besoins'!$B$2*0.15</f>
        <v>0.15</v>
      </c>
      <c r="E8" t="s">
        <v>19</v>
      </c>
    </row>
    <row r="9">
      <c r="A9">
        <v>1</v>
      </c>
      <c r="B9" t="s">
        <v>99</v>
      </c>
      <c r="C9" t="s">
        <v>93</v>
      </c>
      <c r="D9" s="6">
        <f>'Besoins'!$B$2*1.5</f>
        <v>1.5</v>
      </c>
      <c r="E9" t="s">
        <v>19</v>
      </c>
    </row>
    <row r="10">
      <c r="A10">
        <v>1</v>
      </c>
      <c r="B10" t="s">
        <v>100</v>
      </c>
      <c r="C10" t="s">
        <v>93</v>
      </c>
      <c r="D10" s="6">
        <f>'Besoins'!$B$2*1.5</f>
        <v>1.5</v>
      </c>
      <c r="E10" t="s">
        <v>19</v>
      </c>
    </row>
    <row r="11">
      <c r="A11">
        <v>1</v>
      </c>
      <c r="B11" t="s">
        <v>101</v>
      </c>
      <c r="C11" t="s">
        <v>91</v>
      </c>
      <c r="D11" s="6">
        <f>'Besoins'!$B$2*8</f>
        <v>8</v>
      </c>
      <c r="E11" t="s">
        <v>15</v>
      </c>
    </row>
    <row r="12">
      <c r="A12">
        <v>2</v>
      </c>
      <c r="B12" t="s">
        <v>102</v>
      </c>
      <c r="C12" t="s">
        <v>93</v>
      </c>
      <c r="D12" s="6">
        <f>'Besoins'!$B$2*7.8</f>
        <v>7.8</v>
      </c>
      <c r="E12" t="s">
        <v>15</v>
      </c>
    </row>
    <row r="13">
      <c r="A13">
        <v>2</v>
      </c>
      <c r="B13" t="s">
        <v>103</v>
      </c>
      <c r="C13" t="s">
        <v>93</v>
      </c>
      <c r="D13" s="6">
        <f>'Besoins'!$B$2*0.2</f>
        <v>0.2</v>
      </c>
      <c r="E13" t="s">
        <v>19</v>
      </c>
    </row>
    <row r="14">
      <c r="A14">
        <v>1</v>
      </c>
      <c r="B14" t="s">
        <v>104</v>
      </c>
      <c r="C14" t="s">
        <v>93</v>
      </c>
      <c r="D14" s="6">
        <f>'Besoins'!$B$2*1</f>
        <v>1</v>
      </c>
      <c r="E14" t="s">
        <v>31</v>
      </c>
    </row>
    <row r="15">
      <c r="A15">
        <v>1</v>
      </c>
      <c r="B15" t="s">
        <v>105</v>
      </c>
      <c r="C15" t="s">
        <v>93</v>
      </c>
      <c r="D15" s="6">
        <f>'Besoins'!$B$2*1</f>
        <v>1</v>
      </c>
      <c r="E15" t="s">
        <v>15</v>
      </c>
    </row>
    <row r="16">
      <c r="A16">
        <v>1</v>
      </c>
      <c r="B16" t="s">
        <v>106</v>
      </c>
      <c r="C16" t="s">
        <v>93</v>
      </c>
      <c r="D16" s="6">
        <f>'Besoins'!$B$2*0.065</f>
        <v>0.065</v>
      </c>
      <c r="E16" t="s">
        <v>19</v>
      </c>
    </row>
    <row r="17">
      <c r="A17">
        <v>1</v>
      </c>
      <c r="B17" t="s">
        <v>107</v>
      </c>
      <c r="C17" t="s">
        <v>93</v>
      </c>
      <c r="D17" s="6">
        <f>'Besoins'!$B$2*0.5</f>
        <v>0.5</v>
      </c>
      <c r="E17" t="s">
        <v>19</v>
      </c>
    </row>
    <row r="18">
      <c r="A18">
        <v>1</v>
      </c>
      <c r="B18" t="s">
        <v>108</v>
      </c>
      <c r="C18" t="s">
        <v>93</v>
      </c>
      <c r="D18" s="6">
        <f>'Besoins'!$B$2*16</f>
        <v>16</v>
      </c>
      <c r="E18" t="s">
        <v>19</v>
      </c>
    </row>
    <row r="19">
      <c r="A19">
        <v>1</v>
      </c>
      <c r="B19" t="s">
        <v>109</v>
      </c>
      <c r="C19" t="s">
        <v>91</v>
      </c>
      <c r="D19" s="6">
        <f>'Besoins'!$B$2*1</f>
        <v>1</v>
      </c>
      <c r="E19" t="s">
        <v>3</v>
      </c>
    </row>
    <row r="20">
      <c r="A20">
        <v>1</v>
      </c>
      <c r="B20" t="s">
        <v>110</v>
      </c>
      <c r="C20" t="s">
        <v>93</v>
      </c>
      <c r="D20" s="6">
        <f>'Besoins'!$B$2*0.006</f>
        <v>0.006</v>
      </c>
      <c r="E20" t="s">
        <v>19</v>
      </c>
    </row>
    <row r="21">
      <c r="A21">
        <v>1</v>
      </c>
      <c r="B21" t="s">
        <v>111</v>
      </c>
      <c r="C21" t="s">
        <v>93</v>
      </c>
      <c r="D21" s="6">
        <f>'Besoins'!$B$2*1</f>
        <v>1</v>
      </c>
      <c r="E21"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2">
        <v>112</v>
      </c>
      <c r="B1"/>
      <c r="C1"/>
      <c r="D1"/>
    </row>
    <row r="2">
      <c r="A2" t="str" s="13">
        <f>"GRO_CDC_140 · GRO.VIANDES · référence : "&amp;Besoins!B3&amp;" "&amp;Besoins!C3&amp;" · multiplicateur réglable sur la feuille ""Besoins"""</f>
        <v>GRO_CDC_140 · GRO.VIANDES · référence : 100 pc · multiplicateur réglable sur la feuille </v>
      </c>
      <c r="B2"/>
      <c r="C2"/>
      <c r="D2"/>
    </row>
    <row r="3">
      <c r="A3"/>
      <c r="B3"/>
      <c r="C3"/>
      <c r="D3"/>
    </row>
    <row r="4">
      <c r="A4" t="s" s="14">
        <v>113</v>
      </c>
      <c r="B4"/>
      <c r="C4"/>
      <c r="D4"/>
    </row>
    <row r="5">
      <c r="A5" t="s" s="15">
        <v>114</v>
      </c>
      <c r="B5" t="str" s="12">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5">
        <v>115</v>
      </c>
      <c r="B6" t="str" s="12">
        <f>"[LAVER] "&amp;Procedure!D3</f>
        <v>[LAVER] 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v>
      </c>
      <c r="C6"/>
      <c r="D6"/>
    </row>
    <row r="7">
      <c r="A7" t="s" s="15">
        <v>116</v>
      </c>
      <c r="B7" t="str" s="12">
        <f>"[MARINER] "&amp;Procedure!D4</f>
        <v>[MARINER] 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v>
      </c>
      <c r="C7"/>
      <c r="D7"/>
    </row>
    <row r="8">
      <c r="A8" t="s" s="15">
        <v>117</v>
      </c>
      <c r="B8" t="str" s="12">
        <f>"[SAUTER] "&amp;Procedure!D5</f>
        <v>[SAUTER] 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v>
      </c>
      <c r="C8"/>
      <c r="D8"/>
    </row>
    <row r="9">
      <c r="A9" t="s" s="15">
        <v>118</v>
      </c>
      <c r="B9" t="str" s="12">
        <f>"[SAUTER] "&amp;Procedure!D6</f>
        <v>[SAUTER] 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v>
      </c>
      <c r="C9"/>
      <c r="D9"/>
    </row>
    <row r="10">
      <c r="A10" t="s" s="15">
        <v>119</v>
      </c>
      <c r="B10" t="str" s="12">
        <f>"[TERMINER] "&amp;Procedure!D7</f>
        <v>[TERMINER] 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v>
      </c>
      <c r="C10"/>
      <c r="D10"/>
    </row>
    <row r="11">
      <c r="A11" t="s" s="15">
        <v>120</v>
      </c>
      <c r="B11" t="str" s="12">
        <f>"[TERMINER] "&amp;Procedure!D8</f>
        <v>[TERMINER] Terminer la préparation du ragoût - Répartir la sauce sur la viande dans les 3 bacs GN 1/1.Remuer les bacs d’un mouvement circulaire pour lier tous les éléments. - Stocker en armoire chaude et maintenir à + 63 °C en attente de consommation.</v>
      </c>
      <c r="C11"/>
      <c r="D11"/>
    </row>
    <row r="12">
      <c r="A12" t="s" s="15">
        <v>121</v>
      </c>
      <c r="B12" t="str" s="12">
        <f>"[INCORPORER] "&amp;Procedure!D9</f>
        <v>[INCORPORER] Suggestions - On peut ajouter des marrons,des cerises ou encore des myrtilles en garniture. - Servir accompagné de purée de céleri,de marron,ou bien de purée de pomme de terre additionnée de purée de céleri ou de marron.</v>
      </c>
      <c r="C12"/>
      <c r="D12"/>
    </row>
    <row r="13">
      <c r="A13"/>
      <c r="B13"/>
      <c r="C13"/>
      <c r="D13"/>
    </row>
    <row r="14">
      <c r="A14" t="s" s="14">
        <v>122</v>
      </c>
      <c r="B14"/>
      <c r="C14"/>
      <c r="D14"/>
    </row>
    <row r="15">
      <c r="A15" t="s" s="15">
        <v>114</v>
      </c>
      <c r="B15" t="str" s="12">
        <f>"[DISSOUDRE] "&amp;Procedure!D10</f>
        <v>[DISSOUDRE] Délayer la poudre dans l'eau froide en fouettant, puis porter à ébullition en remuant régulièrement.</v>
      </c>
      <c r="C15"/>
      <c r="D15"/>
    </row>
    <row r="16">
      <c r="A16"/>
      <c r="B16"/>
      <c r="C16"/>
      <c r="D16"/>
    </row>
    <row r="17">
      <c r="A17" t="s" s="14">
        <v>123</v>
      </c>
      <c r="B17"/>
      <c r="C17"/>
      <c r="D17"/>
    </row>
    <row r="18">
      <c r="A18" t="s" s="15">
        <v>114</v>
      </c>
      <c r="B18" t="str" s="12">
        <f>"[TRIER] "&amp;Procedure!D11</f>
        <v>[TRIER] Trier et laver soigneusement les tiges de persil, les branches de céleri et les feuilles de poireau. Ne pas utiliser des tiges ayant séjourné trop longtemps dans l'eau (risque de fermentation).</v>
      </c>
      <c r="C18"/>
      <c r="D18"/>
    </row>
    <row r="19">
      <c r="A19" t="s" s="15">
        <v>115</v>
      </c>
      <c r="B19" t="str" s="12">
        <f>"[TRIER] "&amp;Procedure!D12</f>
        <v>[TRIER] Choisir un excellent thym très odorant, le trier, le laver, le sécher doucement. Laver, sécher et effeuiller le laurier.</v>
      </c>
      <c r="C19"/>
      <c r="D19"/>
    </row>
    <row r="20">
      <c r="A20" t="s" s="15">
        <v>116</v>
      </c>
      <c r="B20" t="str" s="12">
        <f>"[FOURRER] "&amp;Procedure!D13</f>
        <v>[FOURRER] Composer le bouquet garni selon l'utilisation : base = tiges de persil + thym + laurier. Pour fonds blancs et pochés : ajouter blanc de poireau et céleri en branches. Pour gibelotte : ajouter romarin. Pour légumes secs : ajouter sarriette.</v>
      </c>
      <c r="C20"/>
      <c r="D20"/>
    </row>
    <row r="21">
      <c r="A21" t="s" s="15">
        <v>117</v>
      </c>
      <c r="B21" t="str" s="12">
        <f>"[LIER] "&amp;Procedure!D14</f>
        <v>[LIER] Lier le bouquet garni en fagot bien serré avec de la ficelle de cuisine. Le rôle des aromates étant de parfumer, des produits de mauvaise qualité ou de fraîcheur insuffisante donnent un très mauvais résultat.</v>
      </c>
      <c r="C21"/>
      <c r="D21"/>
    </row>
    <row r="22">
      <c r="A22"/>
      <c r="B22"/>
      <c r="C22"/>
      <c r="D22"/>
    </row>
    <row r="23">
      <c r="A23" t="s" s="16">
        <v>124</v>
      </c>
      <c r="B23"/>
      <c r="C23"/>
      <c r="D23"/>
    </row>
  </sheetData>
  <sheetProtection sheet="1"/>
  <mergeCells count="19">
    <mergeCell ref="A1:D1"/>
    <mergeCell ref="A2:D2"/>
    <mergeCell ref="A4:D4"/>
    <mergeCell ref="B5:D5"/>
    <mergeCell ref="B6:D6"/>
    <mergeCell ref="B7:D7"/>
    <mergeCell ref="B8:D8"/>
    <mergeCell ref="B9:D9"/>
    <mergeCell ref="B10:D10"/>
    <mergeCell ref="B11:D11"/>
    <mergeCell ref="B12:D12"/>
    <mergeCell ref="A14:D14"/>
    <mergeCell ref="B15:D15"/>
    <mergeCell ref="A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2026-09-15T13:24:15Z</dcterms:created>
  <dc:title>RAGOÛT SAUVAGE</dc:title>
  <dc:subject/>
  <dc:creator>CUIS.web</dc:creator>
  <cp:lastModifiedBy/>
  <cp:keywords/>
  <dc:description>Export automatique — moteur récursif d'origine : Bernard Vandendaele</dc:description>
  <cp:category/>
  <dc:language>en-US</dc:language>
  <dcterms:modified xsi:type="dcterms:W3CDTF">2026-09-15T13:24:15Z</dcterms:modified>
  <cp:revision>1</cp:revision>
</cp:coreProperties>
</file>