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<sst xmlns="http://schemas.openxmlformats.org/spreadsheetml/2006/main" count="137" uniqueCount="137">
  <si>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</si>
  <si>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</si>
  <si>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</si>
  <si>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</si>
  <si>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</si>
  <si>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</si>
  <si>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</si>
  <si>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</si>
  <si>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</si>
  <si>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</si>
  <si>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</si>
  <si>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</si>
  <si>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</si>
  <si>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</si>
  <si>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</si>
  <si>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</si>
  <si>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</si>
  <si>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</si>
  <si>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</si>
  <si>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</si>
  <si>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</si>
  <si>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</si>
  <si>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</si>
  <si>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</si>
  <si>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</si>
  <si>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</si>
  <si>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</si>
  <si>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</si>
  <si>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</si>
  <si>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</si>
  <si>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</si>
  <si>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</si>
  <si>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</si>
  <si>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</si>
  <si>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</si>
  <si>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</si>
  <si>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</si>
  <si>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</si>
  <si>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</si>
  <si>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</si>
  <si>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</si>
  <si>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</si>
  <si>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</si>
  <si>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</si>
  <si>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</si>
  <si>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</si>
  <si>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</si>
  <si>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</si>
  <si>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</si>
  <si>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</si>
  <si>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</si>
  <si>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</si>
  <si>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</si>
  <si>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</si>
  <si>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</si>
  <si>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</si>
  <si>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</si>
  <si>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</si>
  <si>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RNMS00786</t>
  </si>
  <si>
    <t>Petits oignons blancs surgelés</t>
  </si>
  <si>
    <t>RNM0590162</t>
  </si>
  <si>
    <t>BOEUF vache (paleron)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</si>
  <si>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</si>
  <si>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</si>
  <si>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</si>
  <si>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</si>
  <si>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</si>
  <si>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</si>
  <si>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</si>
  <si>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</si>
  <si>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PIÈCE DE BŒUF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</si>
  <si>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</si>
  <si>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</si>
  <si>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</si>
  <si>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</si>
  <si>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</si>
  <si>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</si>
  <si>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</si>
  <si>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</si>
  <si>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</si>
  <si>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</si>
  <si>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</si>
  <si>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</si>
  <si>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</si>
  <si>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</si>
  <si>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</si>
  <si>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</si>
  <si>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</si>
  <si>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PETITS OIGNONS GRELOTS</t>
  </si>
  <si>
    <t>PRÉPARER</t>
  </si>
  <si>
    <t>Préparations préliminaires - Déconditionner les petits oignons grelots suivant la procédure. - Dans une calotte,faire fondre le beurre.</t>
  </si>
  <si>
    <t>43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</si>
  <si>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</si>
  <si>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</si>
  <si>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</si>
  <si>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</si>
  <si>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</si>
  <si>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</si>
  <si>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(paleron) semi-paré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</si>
  <si>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</si>
  <si>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</si>
  <si>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</si>
  <si>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</si>
  <si>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</si>
  <si>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</si>
  <si>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</si>
  <si>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</si>
  <si>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</si>
  <si>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</si>
  <si>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</si>
  <si>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</si>
  <si>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</si>
  <si>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</si>
  <si>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</si>
  <si>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</si>
  <si>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 xml:space="preserve">    ↳ CLOUS DE GIROFLES (PIÈCE) (conv.)</t>
  </si>
  <si>
    <t>conversion</t>
  </si>
  <si>
    <t xml:space="preserve">    ↳ PETITS OIGNONS GRELOTS</t>
  </si>
  <si>
    <t xml:space="preserve">        ↳ Petits oignons blancs surgelés</t>
  </si>
  <si>
    <t xml:space="preserve">        ↳ Beurre doux 82% MG plaquette</t>
  </si>
  <si>
    <t xml:space="preserve">        ↳ Sucre poudre sac 1kg</t>
  </si>
  <si>
    <t xml:space="preserve">        ↳ Sel fin de cuisine</t>
  </si>
  <si>
    <t xml:space="preserve">    ↳ Noix de muscade moulue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</si>
  <si>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</si>
  <si>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</si>
  <si>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</si>
  <si>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</si>
  <si>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</si>
  <si>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</si>
  <si>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</si>
  <si>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</si>
  <si>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</si>
  <si>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</si>
  <si>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</si>
  <si>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</si>
  <si>
    <t>↳ PETITS OIGNONS GRELOTS  GRO_CDC_169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</si>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</sst>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19</v>
      </c>
      <c r="G8" s="9">
        <f>E8*2.6</f>
        <v>15.6</v>
      </c>
    </row>
    <row r="9">
      <c r="A9" t="s">
        <v>20</v>
      </c>
      <c r="B9" t="s">
        <v>21</v>
      </c>
      <c r="C9" t="s">
        <v>22</v>
      </c>
      <c r="D9" s="4">
        <v>3</v>
      </c>
      <c r="E9" s="6">
        <f>D9*$B$2</f>
        <v>3</v>
      </c>
      <c r="F9" t="s">
        <v>15</v>
      </c>
      <c r="G9" s="9">
        <f>E9*10.69</f>
        <v>32.07</v>
      </c>
    </row>
    <row r="10">
      <c r="A10" t="s" s="8">
        <v>23</v>
      </c>
      <c r="B10" t="s">
        <v>24</v>
      </c>
      <c r="C10" t="s">
        <v>25</v>
      </c>
      <c r="D10" s="4">
        <v>11.7</v>
      </c>
      <c r="E10" s="6">
        <f>D10*$B$2</f>
        <v>11.7</v>
      </c>
      <c r="F10" t="s">
        <v>19</v>
      </c>
      <c r="G10" s="9">
        <f>E10*0.003</f>
        <v>0.0351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E11*20</f>
        <v>0.1</v>
      </c>
    </row>
    <row r="12">
      <c r="A12" t="s">
        <v>29</v>
      </c>
      <c r="B12" t="s">
        <v>30</v>
      </c>
      <c r="C12" t="s">
        <v>31</v>
      </c>
      <c r="D12" s="4">
        <v>0.06</v>
      </c>
      <c r="E12" s="6">
        <f>D12*$B$2</f>
        <v>0.06</v>
      </c>
      <c r="F12" t="s">
        <v>15</v>
      </c>
      <c r="G12" s="9">
        <f>E12*9.5</f>
        <v>0.57</v>
      </c>
    </row>
    <row r="13">
      <c r="A13" t="s">
        <v>32</v>
      </c>
      <c r="B13" t="s">
        <v>33</v>
      </c>
      <c r="C13" t="s">
        <v>34</v>
      </c>
      <c r="D13" s="4">
        <v>0.101</v>
      </c>
      <c r="E13" s="6">
        <f>D13*$B$2</f>
        <v>0.101</v>
      </c>
      <c r="F13" t="s">
        <v>15</v>
      </c>
      <c r="G13" s="9">
        <f>E13*2.7</f>
        <v>0.2727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15</v>
      </c>
      <c r="G14" s="9">
        <f>E14*0</f>
        <v>0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19</v>
      </c>
      <c r="G15" s="9">
        <f>E15*1.05</f>
        <v>0.525</v>
      </c>
    </row>
    <row r="16">
      <c r="A16" t="s">
        <v>41</v>
      </c>
      <c r="B16" t="s">
        <v>42</v>
      </c>
      <c r="C16" t="s">
        <v>43</v>
      </c>
      <c r="D16" s="4">
        <v>0.252</v>
      </c>
      <c r="E16" s="6">
        <f>D16*$B$2</f>
        <v>0.252</v>
      </c>
      <c r="F16" t="s">
        <v>15</v>
      </c>
      <c r="G16" s="9">
        <f>E16*5.2</f>
        <v>1.3104</v>
      </c>
    </row>
    <row r="17">
      <c r="A17" t="s">
        <v>44</v>
      </c>
      <c r="B17" t="s">
        <v>45</v>
      </c>
      <c r="C17" t="s">
        <v>46</v>
      </c>
      <c r="D17" s="4">
        <v>2.5</v>
      </c>
      <c r="E17" s="6">
        <f>D17*$B$2</f>
        <v>2.5</v>
      </c>
      <c r="F17" t="s">
        <v>15</v>
      </c>
      <c r="G17" s="9">
        <f>E17*4.32</f>
        <v>10.8</v>
      </c>
    </row>
    <row r="18">
      <c r="A18" t="s">
        <v>47</v>
      </c>
      <c r="B18" t="s">
        <v>48</v>
      </c>
      <c r="C18" t="s">
        <v>49</v>
      </c>
      <c r="D18" s="4">
        <v>0.0101</v>
      </c>
      <c r="E18" s="6">
        <f>D18*$B$2</f>
        <v>0.0101</v>
      </c>
      <c r="F18" t="s">
        <v>15</v>
      </c>
      <c r="G18" s="9">
        <f>E18*0.35</f>
        <v>0.003535</v>
      </c>
    </row>
    <row r="19">
      <c r="A19" t="s">
        <v>50</v>
      </c>
      <c r="B19" t="s">
        <v>51</v>
      </c>
      <c r="C19" t="s">
        <v>52</v>
      </c>
      <c r="D19" s="4">
        <v>0.25</v>
      </c>
      <c r="E19" s="6">
        <f>D19*$B$2</f>
        <v>0.25</v>
      </c>
      <c r="F19" t="s">
        <v>15</v>
      </c>
      <c r="G19" s="9">
        <f>E19*9.26</f>
        <v>2.315</v>
      </c>
    </row>
    <row r="20">
      <c r="A20" t="s">
        <v>53</v>
      </c>
      <c r="B20" t="s">
        <v>54</v>
      </c>
      <c r="C20" t="s">
        <v>52</v>
      </c>
      <c r="D20" s="4">
        <v>2.5</v>
      </c>
      <c r="E20" s="6">
        <f>D20*$B$2</f>
        <v>2.5</v>
      </c>
      <c r="F20" t="s">
        <v>15</v>
      </c>
      <c r="G20" s="9">
        <f>E20*3.3</f>
        <v>8.25</v>
      </c>
    </row>
    <row r="21">
      <c r="A21" t="s">
        <v>55</v>
      </c>
      <c r="B21" t="s">
        <v>56</v>
      </c>
      <c r="C21" t="s">
        <v>57</v>
      </c>
      <c r="D21" s="4">
        <v>17.5</v>
      </c>
      <c r="E21" s="6">
        <f>D21*$B$2</f>
        <v>17.5</v>
      </c>
      <c r="F21" t="s">
        <v>15</v>
      </c>
      <c r="G21" s="9">
        <f>E21*2.57</f>
        <v>44.975</v>
      </c>
    </row>
    <row r="22">
      <c r="A22" t="s">
        <v>58</v>
      </c>
      <c r="B22" t="s">
        <v>59</v>
      </c>
      <c r="C22" t="s">
        <v>57</v>
      </c>
      <c r="D22" s="4">
        <v>0.04</v>
      </c>
      <c r="E22" s="6">
        <f>D22*$B$2</f>
        <v>0.04</v>
      </c>
      <c r="F22" t="s">
        <v>15</v>
      </c>
      <c r="G22" s="9">
        <f>E22*3.85</f>
        <v>0.154</v>
      </c>
    </row>
    <row r="23">
      <c r="A23" t="s">
        <v>60</v>
      </c>
      <c r="B23" t="s">
        <v>61</v>
      </c>
      <c r="C23" t="s">
        <v>62</v>
      </c>
      <c r="D23" s="4">
        <v>16</v>
      </c>
      <c r="E23" s="6">
        <f>D23*$B$2</f>
        <v>16</v>
      </c>
      <c r="F23" t="s">
        <v>15</v>
      </c>
      <c r="G23" s="9">
        <f>E23*9.75</f>
        <v>156</v>
      </c>
    </row>
    <row r="24">
      <c r="A24"/>
      <c r="B24"/>
      <c r="C24"/>
      <c r="D24"/>
      <c r="E24"/>
      <c r="F24" t="s" s="10">
        <v>63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70</v>
      </c>
      <c r="B3">
        <v>2</v>
      </c>
      <c r="C3" t="s">
        <v>72</v>
      </c>
      <c r="D3" t="inlineStr" s="12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2"/>
      <c r="F3" t="s">
        <v>73</v>
      </c>
    </row>
    <row r="4">
      <c r="A4" t="s">
        <v>70</v>
      </c>
      <c r="B4">
        <v>3</v>
      </c>
      <c r="C4" t="s">
        <v>74</v>
      </c>
      <c r="D4" t="inlineStr" s="12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2"/>
      <c r="F4" t="s">
        <v>75</v>
      </c>
    </row>
    <row r="5">
      <c r="A5" t="s">
        <v>70</v>
      </c>
      <c r="B5">
        <v>4</v>
      </c>
      <c r="C5" t="s">
        <v>76</v>
      </c>
      <c r="D5" t="inlineStr" s="12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2"/>
      <c r="F5"/>
    </row>
    <row r="6">
      <c r="A6" t="s">
        <v>70</v>
      </c>
      <c r="B6">
        <v>5</v>
      </c>
      <c r="C6" t="s">
        <v>77</v>
      </c>
      <c r="D6" t="inlineStr" s="12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2"/>
      <c r="F6" t="s">
        <v>78</v>
      </c>
    </row>
    <row r="7">
      <c r="A7" t="s">
        <v>70</v>
      </c>
      <c r="B7">
        <v>6</v>
      </c>
      <c r="C7" t="s">
        <v>79</v>
      </c>
      <c r="D7" t="inlineStr" s="12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2"/>
      <c r="F7" t="s">
        <v>80</v>
      </c>
    </row>
    <row r="8">
      <c r="A8" t="s">
        <v>70</v>
      </c>
      <c r="B8">
        <v>7</v>
      </c>
      <c r="C8" t="s">
        <v>81</v>
      </c>
      <c r="D8" t="inlineStr" s="12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2"/>
      <c r="F8" t="s">
        <v>82</v>
      </c>
    </row>
    <row r="9">
      <c r="A9" t="s">
        <v>70</v>
      </c>
      <c r="B9">
        <v>8</v>
      </c>
      <c r="C9" t="s">
        <v>83</v>
      </c>
      <c r="D9" t="inlineStr" s="12">
        <is>
          <t>Dresser et servir - Servir une tranche de bœuf,garnir avec les carottes,les lardons et les petits oignons glacés à brun. - Napper de fond de braisage et persiller.</t>
        </is>
      </c>
      <c r="E9" t="s" s="12"/>
      <c r="F9"/>
    </row>
    <row r="10">
      <c r="A10" t="s">
        <v>84</v>
      </c>
      <c r="B10">
        <v>1</v>
      </c>
      <c r="C10" t="s">
        <v>85</v>
      </c>
      <c r="D10" t="s" s="12">
        <v>86</v>
      </c>
      <c r="E10" t="s" s="12"/>
      <c r="F10"/>
    </row>
    <row r="11">
      <c r="A11" t="s">
        <v>87</v>
      </c>
      <c r="B11">
        <v>1</v>
      </c>
      <c r="C11" t="s">
        <v>85</v>
      </c>
      <c r="D11" t="s" s="12">
        <v>86</v>
      </c>
      <c r="E11" t="s" s="12"/>
      <c r="F11"/>
    </row>
    <row r="12">
      <c r="A12" t="s">
        <v>88</v>
      </c>
      <c r="B12">
        <v>1</v>
      </c>
      <c r="C12" t="s">
        <v>71</v>
      </c>
      <c r="D1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12" t="s" s="12"/>
      <c r="F12"/>
    </row>
    <row r="13">
      <c r="A13" t="s">
        <v>88</v>
      </c>
      <c r="B13">
        <v>2</v>
      </c>
      <c r="C13" t="s">
        <v>89</v>
      </c>
      <c r="D13" t="s" s="12">
        <v>90</v>
      </c>
      <c r="E13" t="s" s="12"/>
      <c r="F13"/>
    </row>
    <row r="14">
      <c r="A14" t="s">
        <v>88</v>
      </c>
      <c r="B14">
        <v>3</v>
      </c>
      <c r="C14" t="s">
        <v>77</v>
      </c>
      <c r="D14" t="inlineStr" s="12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14" t="s" s="12"/>
      <c r="F14" t="s">
        <v>91</v>
      </c>
    </row>
    <row r="15">
      <c r="A15" t="s">
        <v>88</v>
      </c>
      <c r="B15">
        <v>4</v>
      </c>
      <c r="C15" t="s">
        <v>92</v>
      </c>
      <c r="D15" t="inlineStr" s="12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70</v>
      </c>
      <c r="C2" t="s">
        <v>97</v>
      </c>
      <c r="D2" s="6">
        <f>'Besoins'!$B$2*100</f>
        <v>100</v>
      </c>
      <c r="E2" t="s">
        <v>3</v>
      </c>
    </row>
    <row r="3">
      <c r="A3">
        <v>1</v>
      </c>
      <c r="B3" t="s">
        <v>98</v>
      </c>
      <c r="C3" t="s">
        <v>99</v>
      </c>
      <c r="D3" s="6">
        <f>'Besoins'!$B$2*16</f>
        <v>16</v>
      </c>
      <c r="E3" t="s">
        <v>15</v>
      </c>
    </row>
    <row r="4">
      <c r="A4">
        <v>1</v>
      </c>
      <c r="B4" t="s">
        <v>100</v>
      </c>
      <c r="C4" t="s">
        <v>99</v>
      </c>
      <c r="D4" s="6">
        <f>'Besoins'!$B$2*6</f>
        <v>6</v>
      </c>
      <c r="E4" t="s">
        <v>19</v>
      </c>
    </row>
    <row r="5">
      <c r="A5">
        <v>1</v>
      </c>
      <c r="B5" t="s">
        <v>101</v>
      </c>
      <c r="C5" t="s">
        <v>99</v>
      </c>
      <c r="D5" s="6">
        <f>'Besoins'!$B$2*2.5</f>
        <v>2.5</v>
      </c>
      <c r="E5" t="s">
        <v>15</v>
      </c>
    </row>
    <row r="6">
      <c r="A6">
        <v>1</v>
      </c>
      <c r="B6" t="s">
        <v>102</v>
      </c>
      <c r="C6" t="s">
        <v>99</v>
      </c>
      <c r="D6" s="6">
        <f>'Besoins'!$B$2*2.5</f>
        <v>2.5</v>
      </c>
      <c r="E6" t="s">
        <v>15</v>
      </c>
    </row>
    <row r="7">
      <c r="A7">
        <v>1</v>
      </c>
      <c r="B7" t="s">
        <v>103</v>
      </c>
      <c r="C7" t="s">
        <v>99</v>
      </c>
      <c r="D7" s="6">
        <f>'Besoins'!$B$2*0.25</f>
        <v>0.25</v>
      </c>
      <c r="E7" t="s">
        <v>15</v>
      </c>
    </row>
    <row r="8">
      <c r="A8">
        <v>1</v>
      </c>
      <c r="B8" t="s">
        <v>104</v>
      </c>
      <c r="C8" t="s">
        <v>99</v>
      </c>
      <c r="D8" s="6">
        <f>'Besoins'!$B$2*0.06</f>
        <v>0.06</v>
      </c>
      <c r="E8" t="s">
        <v>15</v>
      </c>
    </row>
    <row r="9">
      <c r="A9">
        <v>1</v>
      </c>
      <c r="B9" t="s">
        <v>105</v>
      </c>
      <c r="C9" t="s">
        <v>97</v>
      </c>
      <c r="D9" s="6">
        <f>'Besoins'!$B$2*8</f>
        <v>8</v>
      </c>
      <c r="E9" t="s">
        <v>19</v>
      </c>
    </row>
    <row r="10">
      <c r="A10">
        <v>2</v>
      </c>
      <c r="B10" t="s">
        <v>106</v>
      </c>
      <c r="C10" t="s">
        <v>99</v>
      </c>
      <c r="D10" s="6">
        <f>'Besoins'!$B$2*7.8</f>
        <v>7.8</v>
      </c>
      <c r="E10" t="s">
        <v>19</v>
      </c>
    </row>
    <row r="11">
      <c r="A11">
        <v>2</v>
      </c>
      <c r="B11" t="s">
        <v>107</v>
      </c>
      <c r="C11" t="s">
        <v>99</v>
      </c>
      <c r="D11" s="6">
        <f>'Besoins'!$B$2*0.2</f>
        <v>0.2</v>
      </c>
      <c r="E11" t="s">
        <v>15</v>
      </c>
    </row>
    <row r="12">
      <c r="A12">
        <v>1</v>
      </c>
      <c r="B12" t="s">
        <v>108</v>
      </c>
      <c r="C12" t="s">
        <v>97</v>
      </c>
      <c r="D12" s="6">
        <f>'Besoins'!$B$2*4</f>
        <v>4</v>
      </c>
      <c r="E12" t="s">
        <v>19</v>
      </c>
    </row>
    <row r="13">
      <c r="A13">
        <v>2</v>
      </c>
      <c r="B13" t="s">
        <v>106</v>
      </c>
      <c r="C13" t="s">
        <v>99</v>
      </c>
      <c r="D13" s="6">
        <f>'Besoins'!$B$2*3.9</f>
        <v>3.9</v>
      </c>
      <c r="E13" t="s">
        <v>19</v>
      </c>
    </row>
    <row r="14">
      <c r="A14">
        <v>2</v>
      </c>
      <c r="B14" t="s">
        <v>107</v>
      </c>
      <c r="C14" t="s">
        <v>99</v>
      </c>
      <c r="D14" s="6">
        <f>'Besoins'!$B$2*0.1</f>
        <v>0.1</v>
      </c>
      <c r="E14" t="s">
        <v>15</v>
      </c>
    </row>
    <row r="15">
      <c r="A15">
        <v>1</v>
      </c>
      <c r="B15" t="s">
        <v>109</v>
      </c>
      <c r="C15" t="s">
        <v>99</v>
      </c>
      <c r="D15" s="6">
        <f>'Besoins'!$B$2*0.5</f>
        <v>0.5</v>
      </c>
      <c r="E15" t="s">
        <v>19</v>
      </c>
    </row>
    <row r="16">
      <c r="A16">
        <v>1</v>
      </c>
      <c r="B16" t="s">
        <v>110</v>
      </c>
      <c r="C16" t="s">
        <v>99</v>
      </c>
      <c r="D16" s="6">
        <f>'Besoins'!$B$2*17.5</f>
        <v>17.5</v>
      </c>
      <c r="E16" t="s">
        <v>15</v>
      </c>
    </row>
    <row r="17">
      <c r="A17">
        <v>1</v>
      </c>
      <c r="B17" t="s">
        <v>111</v>
      </c>
      <c r="C17" t="s">
        <v>99</v>
      </c>
      <c r="D17" s="6">
        <f>'Besoins'!$B$2*3</f>
        <v>3</v>
      </c>
      <c r="E17" t="s">
        <v>15</v>
      </c>
    </row>
    <row r="18">
      <c r="A18">
        <v>1</v>
      </c>
      <c r="B18" t="s">
        <v>112</v>
      </c>
      <c r="C18" t="s">
        <v>99</v>
      </c>
      <c r="D18" s="6">
        <f>'Besoins'!$B$2*0.01</f>
        <v>0.01</v>
      </c>
      <c r="E18" t="s">
        <v>15</v>
      </c>
    </row>
    <row r="19">
      <c r="A19">
        <v>1</v>
      </c>
      <c r="B19" t="s">
        <v>113</v>
      </c>
      <c r="C19" t="s">
        <v>99</v>
      </c>
      <c r="D19" s="6">
        <f>'Besoins'!$B$2*0.1</f>
        <v>0.1</v>
      </c>
      <c r="E19" t="s">
        <v>15</v>
      </c>
    </row>
    <row r="20">
      <c r="A20">
        <v>1</v>
      </c>
      <c r="B20" t="s">
        <v>114</v>
      </c>
      <c r="C20" t="s">
        <v>99</v>
      </c>
      <c r="D20" s="6">
        <f>'Besoins'!$B$2*0.25</f>
        <v>0.25</v>
      </c>
      <c r="E20" t="s">
        <v>15</v>
      </c>
    </row>
    <row r="21">
      <c r="A21">
        <v>1</v>
      </c>
      <c r="B21" t="s">
        <v>115</v>
      </c>
      <c r="C21" t="s">
        <v>116</v>
      </c>
      <c r="D21" s="6">
        <f>'Besoins'!$B$2*5</f>
        <v>5</v>
      </c>
      <c r="E21" t="s">
        <v>3</v>
      </c>
    </row>
    <row r="22">
      <c r="A22">
        <v>1</v>
      </c>
      <c r="B22" t="s">
        <v>117</v>
      </c>
      <c r="C22" t="s">
        <v>97</v>
      </c>
      <c r="D22" s="6">
        <f>'Besoins'!$B$2*1</f>
        <v>1</v>
      </c>
      <c r="E22" t="s">
        <v>3</v>
      </c>
    </row>
    <row r="23">
      <c r="A23">
        <v>2</v>
      </c>
      <c r="B23" t="s">
        <v>118</v>
      </c>
      <c r="C23" t="s">
        <v>99</v>
      </c>
      <c r="D23" s="6">
        <f>'Besoins'!$B$2*0.04</f>
        <v>0.04</v>
      </c>
      <c r="E23" t="s">
        <v>15</v>
      </c>
    </row>
    <row r="24">
      <c r="A24">
        <v>2</v>
      </c>
      <c r="B24" t="s">
        <v>119</v>
      </c>
      <c r="C24" t="s">
        <v>99</v>
      </c>
      <c r="D24" s="6">
        <f>'Besoins'!$B$2*0.002</f>
        <v>0.002</v>
      </c>
      <c r="E24" t="s">
        <v>15</v>
      </c>
    </row>
    <row r="25">
      <c r="A25">
        <v>2</v>
      </c>
      <c r="B25" t="s">
        <v>120</v>
      </c>
      <c r="C25" t="s">
        <v>99</v>
      </c>
      <c r="D25" s="6">
        <f>'Besoins'!$B$2*0.001</f>
        <v>0.001</v>
      </c>
      <c r="E25" t="s">
        <v>15</v>
      </c>
    </row>
    <row r="26">
      <c r="A26">
        <v>2</v>
      </c>
      <c r="B26" t="s">
        <v>121</v>
      </c>
      <c r="C26" t="s">
        <v>99</v>
      </c>
      <c r="D26" s="6">
        <f>'Besoins'!$B$2*0.0001</f>
        <v>0.0001</v>
      </c>
      <c r="E26" t="s">
        <v>15</v>
      </c>
    </row>
    <row r="27">
      <c r="A27">
        <v>1</v>
      </c>
      <c r="B27" t="s">
        <v>122</v>
      </c>
      <c r="C27" t="s">
        <v>99</v>
      </c>
      <c r="D27" s="6">
        <f>'Besoins'!$B$2*0.005</f>
        <v>0.005</v>
      </c>
      <c r="E2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2">
        <v>123</v>
      </c>
      <c r="B1"/>
      <c r="C1"/>
      <c r="D1"/>
    </row>
    <row r="2">
      <c r="A2" t="str" s="13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124</v>
      </c>
      <c r="B4"/>
      <c r="C4"/>
      <c r="D4"/>
    </row>
    <row r="5">
      <c r="A5" t="s" s="15">
        <v>125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126</v>
      </c>
      <c r="B6" t="str" s="12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5">
        <v>127</v>
      </c>
      <c r="B7" t="str" s="12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5">
        <v>128</v>
      </c>
      <c r="B8" t="str" s="12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5">
        <v>129</v>
      </c>
      <c r="B9" t="str" s="12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5">
        <v>130</v>
      </c>
      <c r="B10" t="str" s="12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5">
        <v>131</v>
      </c>
      <c r="B11" t="str" s="12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5">
        <v>132</v>
      </c>
      <c r="B12" t="str" s="12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4">
        <v>133</v>
      </c>
      <c r="B14"/>
      <c r="C14"/>
      <c r="D14"/>
    </row>
    <row r="15">
      <c r="A15" t="s" s="15">
        <v>125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134</v>
      </c>
      <c r="B17"/>
      <c r="C17"/>
      <c r="D17"/>
    </row>
    <row r="18">
      <c r="A18" t="s" s="15">
        <v>125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4">
        <v>135</v>
      </c>
      <c r="B20"/>
      <c r="C20"/>
      <c r="D20"/>
    </row>
    <row r="21">
      <c r="A21" t="s" s="15">
        <v>125</v>
      </c>
      <c r="B21" t="str" s="12">
        <f>"[METTRE EN PLACE] "&amp;Procedure!D12</f>
        <v>[METTRE EN PLACE] Mise en place du poste de travail - Vérifier les D.L.C.,peser les denrées,sélectionner le matériel nécessaire. - Laver et désinfecter le matériel et le poste de travail en suivant les protocoles.</v>
      </c>
      <c r="C21"/>
      <c r="D21"/>
    </row>
    <row r="22">
      <c r="A22" t="s" s="15">
        <v>126</v>
      </c>
      <c r="B22" t="str" s="12">
        <f>"[PRÉPARER] "&amp;Procedure!D13</f>
        <v>[PRÉPARER] Préparations préliminaires - Déconditionner les petits oignons grelots suivant la procédure. - Dans une calotte,faire fondre le beurre.</v>
      </c>
      <c r="C22"/>
      <c r="D22"/>
    </row>
    <row r="23">
      <c r="A23" t="s" s="15">
        <v>127</v>
      </c>
      <c r="B23" t="str" s="12">
        <f>"[MARQUER] "&amp;Procedure!D14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23"/>
      <c r="D23"/>
    </row>
    <row r="24">
      <c r="A24" t="s" s="15">
        <v>128</v>
      </c>
      <c r="B24" t="str" s="12">
        <f>"[DÉCANTER] "&amp;Procedure!D15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