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<sst xmlns="http://schemas.openxmlformats.org/spreadsheetml/2006/main" count="113" uniqueCount="113">
  <si>
    <t>Besoins matière</t>
  </si>
  <si>
    <t>Multiplicateur souhaité</t>
  </si>
  <si>
    <t>Quantité de référence</t>
  </si>
  <si>
    <t>pc</t>
  </si>
  <si>
    <t>Quantité obtenue</t>
  </si>
  <si>
    <t>Code</t>
  </si>
  <si>
    <t>Matière première</t>
  </si>
  <si>
    <t>Classe</t>
  </si>
  <si>
    <t>Base (×1, modifiable)</t>
  </si>
  <si>
    <t>Quantité</t>
  </si>
  <si>
    <t>Unité</t>
  </si>
  <si>
    <t>Coût</t>
  </si>
  <si>
    <t>CONC-TOMATE</t>
  </si>
  <si>
    <t>Concentré de tomate double</t>
  </si>
  <si>
    <t>Concentrés et purées cuisines</t>
  </si>
  <si>
    <t>kg</t>
  </si>
  <si>
    <t>00000061</t>
  </si>
  <si>
    <t>EAU</t>
  </si>
  <si>
    <t>Matières diverses (à trier)</t>
  </si>
  <si>
    <t>lt</t>
  </si>
  <si>
    <t>EPI-CANNELLE-POW</t>
  </si>
  <si>
    <t>Cannelle en poudre</t>
  </si>
  <si>
    <t>Épices en poudre et graines</t>
  </si>
  <si>
    <t>EPI-CUMIN-GRAINE</t>
  </si>
  <si>
    <t>Cumin en graines</t>
  </si>
  <si>
    <t>EPI-PIMENT-CAYE</t>
  </si>
  <si>
    <t>Piment de Cayenne</t>
  </si>
  <si>
    <t>EPI-SAFRAN</t>
  </si>
  <si>
    <t>Safran filaments (Iran)</t>
  </si>
  <si>
    <t>EPI-SESAME-BLA</t>
  </si>
  <si>
    <t>Sésame blanc décortiqué</t>
  </si>
  <si>
    <t>FAR-T55</t>
  </si>
  <si>
    <t>Farine de blé T55</t>
  </si>
  <si>
    <t>Farines de blé</t>
  </si>
  <si>
    <t>KNORR-FBLIE-STD</t>
  </si>
  <si>
    <t>Fonds Brun Lié (Knorr Professional)</t>
  </si>
  <si>
    <t>Fonds déshydratés et poudres</t>
  </si>
  <si>
    <t>HUI-TOURNESOL</t>
  </si>
  <si>
    <t>Huile de tournesol raffinée vrac</t>
  </si>
  <si>
    <t>Huiles végétales</t>
  </si>
  <si>
    <t>RNM4G100918</t>
  </si>
  <si>
    <t>Oignons émincés 4G</t>
  </si>
  <si>
    <t>Légumes 4ème et 5ème gamme</t>
  </si>
  <si>
    <t>MIEL-TOURNESOL</t>
  </si>
  <si>
    <t>Miel de tournesol cristallisé</t>
  </si>
  <si>
    <t>Miels et produits de la ruche</t>
  </si>
  <si>
    <t>RNMS00812</t>
  </si>
  <si>
    <t>Ail haché IQF</t>
  </si>
  <si>
    <t>Légumes surgelés</t>
  </si>
  <si>
    <t>RNMS00865</t>
  </si>
  <si>
    <t>Tomates en dés surgelées IQF</t>
  </si>
  <si>
    <t>RNMS00143</t>
  </si>
  <si>
    <t>Épaule d'agneau désossée</t>
  </si>
  <si>
    <t>Viandes surgelées</t>
  </si>
  <si>
    <t>Total</t>
  </si>
  <si>
    <t>Recette</t>
  </si>
  <si>
    <t>#</t>
  </si>
  <si>
    <t>Verbe</t>
  </si>
  <si>
    <t>Étape</t>
  </si>
  <si>
    <t>Précision technique</t>
  </si>
  <si>
    <t>Durée</t>
  </si>
  <si>
    <t>TAJINE D’AGNEAU</t>
  </si>
  <si>
    <t>METTRE EN PLACE</t>
  </si>
  <si>
    <t>PRÉPARER</t>
  </si>
  <si>
    <t>80 min (repos)</t>
  </si>
  <si>
    <t>125 min (cuisson)</t>
  </si>
  <si>
    <t>SAUTER</t>
  </si>
  <si>
    <t>66 min (repos)</t>
  </si>
  <si>
    <t>GLACER</t>
  </si>
  <si>
    <t>68 min (cuisson)</t>
  </si>
  <si>
    <t>DRESSER</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</si>
  <si>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</si>
  <si>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</si>
  <si>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</si>
  <si>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</si>
  <si>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</si>
  <si>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</si>
  <si>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</si>
  <si>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</si>
  <si>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Niveau</t>
  </si>
  <si>
    <t>Composant</t>
  </si>
  <si>
    <t>Type</t>
  </si>
  <si>
    <t>Quantité (× multiplicateur, voir feuille Besoins)</t>
  </si>
  <si>
    <t>recette</t>
  </si>
  <si>
    <t xml:space="preserve">    ↳ Épaule d'agneau désossée</t>
  </si>
  <si>
    <t>matiere</t>
  </si>
  <si>
    <t xml:space="preserve">    ↳ Oignons émincés 4G</t>
  </si>
  <si>
    <t xml:space="preserve">    ↳ Ail haché IQF</t>
  </si>
  <si>
    <t xml:space="preserve">    ↳ Tomates en dés surgelées IQF</t>
  </si>
  <si>
    <t xml:space="preserve">    ↳ Concentré de tomate double</t>
  </si>
  <si>
    <t xml:space="preserve">    ↳ Miel de tournesol cristallisé</t>
  </si>
  <si>
    <t xml:space="preserve">    ↳ Farine de blé T55</t>
  </si>
  <si>
    <t xml:space="preserve">    ↳ Safran filaments (Iran)</t>
  </si>
  <si>
    <t xml:space="preserve">    ↳ Cannelle en poudre</t>
  </si>
  <si>
    <t xml:space="preserve">    ↳ Cumin en graines</t>
  </si>
  <si>
    <t xml:space="preserve">    ↳ Piment de Cayenne</t>
  </si>
  <si>
    <t xml:space="preserve">    ↳ Fond brun de veau reconstitue (collectivite)</t>
  </si>
  <si>
    <t xml:space="preserve">        ↳ EAU</t>
  </si>
  <si>
    <t xml:space="preserve">        ↳ Fonds Brun Lié (Knorr Professional)</t>
  </si>
  <si>
    <t xml:space="preserve">    ↳ Huile de tournesol raffinée vrac</t>
  </si>
  <si>
    <t xml:space="preserve">    ↳ Sésame blanc décortiqué</t>
  </si>
  <si>
    <t xml:space="preserve">    ↳ Bouquet garni</t>
  </si>
  <si>
    <t>Fiche technique — TAJINE D’AGNEAU</t>
  </si>
  <si>
    <t>TAJINE D’AGNEAU  GRO_CDC_129</t>
  </si>
  <si>
    <t>1.</t>
  </si>
  <si>
    <t>2.</t>
  </si>
  <si>
    <t>3.</t>
  </si>
  <si>
    <t>4.</t>
  </si>
  <si>
    <t>5.</t>
  </si>
  <si>
    <t>6.</t>
  </si>
  <si>
    <t>↳ Fond brun de veau reconstitue (collectivite)  GRO-FOND-VEAU</t>
  </si>
  <si>
    <t>↳ Bouquet garni  BPI-CUI-BGT-GRN</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</si>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</sst>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0.15</v>
      </c>
      <c r="E7" s="6">
        <f>D7*$B$2</f>
        <v>0.15</v>
      </c>
      <c r="F7" t="s">
        <v>15</v>
      </c>
      <c r="G7" s="8">
        <f>E7*2.8</f>
        <v>0.42</v>
      </c>
    </row>
    <row r="8">
      <c r="A8" t="s" s="9">
        <v>16</v>
      </c>
      <c r="B8" t="s">
        <v>17</v>
      </c>
      <c r="C8" t="s">
        <v>18</v>
      </c>
      <c r="D8" s="4">
        <v>11.7</v>
      </c>
      <c r="E8" s="6">
        <f>D8*$B$2</f>
        <v>11.7</v>
      </c>
      <c r="F8" t="s">
        <v>19</v>
      </c>
      <c r="G8" s="8">
        <f>E8*0.003</f>
        <v>0.0351</v>
      </c>
    </row>
    <row r="9">
      <c r="A9" t="s">
        <v>20</v>
      </c>
      <c r="B9" t="s">
        <v>21</v>
      </c>
      <c r="C9" t="s">
        <v>22</v>
      </c>
      <c r="D9" s="4">
        <v>0.015</v>
      </c>
      <c r="E9" s="6">
        <f>D9*$B$2</f>
        <v>0.015</v>
      </c>
      <c r="F9" t="s">
        <v>15</v>
      </c>
      <c r="G9" s="8">
        <f>E9*10.5</f>
        <v>0.1575</v>
      </c>
    </row>
    <row r="10">
      <c r="A10" t="s">
        <v>23</v>
      </c>
      <c r="B10" t="s">
        <v>24</v>
      </c>
      <c r="C10" t="s">
        <v>22</v>
      </c>
      <c r="D10" s="4">
        <v>0.01</v>
      </c>
      <c r="E10" s="6">
        <f>D10*$B$2</f>
        <v>0.01</v>
      </c>
      <c r="F10" t="s">
        <v>15</v>
      </c>
      <c r="G10" s="8">
        <f>E10*7.8</f>
        <v>0.078</v>
      </c>
    </row>
    <row r="11">
      <c r="A11" t="s">
        <v>25</v>
      </c>
      <c r="B11" t="s">
        <v>26</v>
      </c>
      <c r="C11" t="s">
        <v>22</v>
      </c>
      <c r="D11" s="4">
        <v>0.002</v>
      </c>
      <c r="E11" s="6">
        <f>D11*$B$2</f>
        <v>0.002</v>
      </c>
      <c r="F11" t="s">
        <v>15</v>
      </c>
      <c r="G11" s="8">
        <f>E11*9.8</f>
        <v>0.0196</v>
      </c>
    </row>
    <row r="12">
      <c r="A12" t="s">
        <v>27</v>
      </c>
      <c r="B12" t="s">
        <v>28</v>
      </c>
      <c r="C12" t="s">
        <v>22</v>
      </c>
      <c r="D12" s="4">
        <v>0.012</v>
      </c>
      <c r="E12" s="6">
        <f>D12*$B$2</f>
        <v>0.012</v>
      </c>
      <c r="F12" t="s">
        <v>15</v>
      </c>
      <c r="G12" s="8">
        <f>E12*2800</f>
        <v>33.6</v>
      </c>
    </row>
    <row r="13">
      <c r="A13" t="s">
        <v>29</v>
      </c>
      <c r="B13" t="s">
        <v>30</v>
      </c>
      <c r="C13" t="s">
        <v>22</v>
      </c>
      <c r="D13" s="4">
        <v>0.2</v>
      </c>
      <c r="E13" s="6">
        <f>D13*$B$2</f>
        <v>0.2</v>
      </c>
      <c r="F13" t="s">
        <v>15</v>
      </c>
      <c r="G13" s="8">
        <f>E13*4.2</f>
        <v>0.84</v>
      </c>
    </row>
    <row r="14">
      <c r="A14" t="s">
        <v>31</v>
      </c>
      <c r="B14" t="s">
        <v>32</v>
      </c>
      <c r="C14" t="s">
        <v>33</v>
      </c>
      <c r="D14" s="4">
        <v>0.45</v>
      </c>
      <c r="E14" s="6">
        <f>D14*$B$2</f>
        <v>0.45</v>
      </c>
      <c r="F14" t="s">
        <v>15</v>
      </c>
      <c r="G14" s="8">
        <f>E14*0.56</f>
        <v>0.252</v>
      </c>
    </row>
    <row r="15">
      <c r="A15" t="s">
        <v>34</v>
      </c>
      <c r="B15" t="s">
        <v>35</v>
      </c>
      <c r="C15" t="s">
        <v>36</v>
      </c>
      <c r="D15" s="4">
        <v>0.3</v>
      </c>
      <c r="E15" s="6">
        <f>D15*$B$2</f>
        <v>0.3</v>
      </c>
      <c r="F15" t="s">
        <v>15</v>
      </c>
      <c r="G15" s="8">
        <f>E15*0</f>
        <v>0</v>
      </c>
    </row>
    <row r="16">
      <c r="A16" t="s">
        <v>37</v>
      </c>
      <c r="B16" t="s">
        <v>38</v>
      </c>
      <c r="C16" t="s">
        <v>39</v>
      </c>
      <c r="D16" s="4">
        <v>0.25</v>
      </c>
      <c r="E16" s="6">
        <f>D16*$B$2</f>
        <v>0.25</v>
      </c>
      <c r="F16" t="s">
        <v>19</v>
      </c>
      <c r="G16" s="8">
        <f>E16*1.05</f>
        <v>0.2625</v>
      </c>
    </row>
    <row r="17">
      <c r="A17" t="s">
        <v>40</v>
      </c>
      <c r="B17" t="s">
        <v>41</v>
      </c>
      <c r="C17" t="s">
        <v>42</v>
      </c>
      <c r="D17" s="4">
        <v>2.5</v>
      </c>
      <c r="E17" s="6">
        <f>D17*$B$2</f>
        <v>2.5</v>
      </c>
      <c r="F17" t="s">
        <v>15</v>
      </c>
      <c r="G17" s="8">
        <f>E17*4.32</f>
        <v>10.8</v>
      </c>
    </row>
    <row r="18">
      <c r="A18" t="s">
        <v>43</v>
      </c>
      <c r="B18" t="s">
        <v>44</v>
      </c>
      <c r="C18" t="s">
        <v>45</v>
      </c>
      <c r="D18" s="4">
        <v>0.75</v>
      </c>
      <c r="E18" s="6">
        <f>D18*$B$2</f>
        <v>0.75</v>
      </c>
      <c r="F18" t="s">
        <v>15</v>
      </c>
      <c r="G18" s="8">
        <f>E18*6.5</f>
        <v>4.875</v>
      </c>
    </row>
    <row r="19">
      <c r="A19" t="s">
        <v>46</v>
      </c>
      <c r="B19" t="s">
        <v>47</v>
      </c>
      <c r="C19" t="s">
        <v>48</v>
      </c>
      <c r="D19" s="4">
        <v>0.2</v>
      </c>
      <c r="E19" s="6">
        <f>D19*$B$2</f>
        <v>0.2</v>
      </c>
      <c r="F19" t="s">
        <v>15</v>
      </c>
      <c r="G19" s="8">
        <f>E19*9.26</f>
        <v>1.852</v>
      </c>
    </row>
    <row r="20">
      <c r="A20" t="s">
        <v>49</v>
      </c>
      <c r="B20" t="s">
        <v>50</v>
      </c>
      <c r="C20" t="s">
        <v>48</v>
      </c>
      <c r="D20" s="4">
        <v>2.5</v>
      </c>
      <c r="E20" s="6">
        <f>D20*$B$2</f>
        <v>2.5</v>
      </c>
      <c r="F20" t="s">
        <v>15</v>
      </c>
      <c r="G20" s="8">
        <f>E20*2.92</f>
        <v>7.3</v>
      </c>
    </row>
    <row r="21">
      <c r="A21" t="s">
        <v>51</v>
      </c>
      <c r="B21" t="s">
        <v>52</v>
      </c>
      <c r="C21" t="s">
        <v>53</v>
      </c>
      <c r="D21" s="4">
        <v>16</v>
      </c>
      <c r="E21" s="6">
        <f>D21*$B$2</f>
        <v>16</v>
      </c>
      <c r="F21" t="s">
        <v>15</v>
      </c>
      <c r="G21" s="8">
        <f>E21*24.35</f>
        <v>389.6</v>
      </c>
    </row>
    <row r="22">
      <c r="A22"/>
      <c r="B22"/>
      <c r="C22"/>
      <c r="D22"/>
      <c r="E22"/>
      <c r="F22" t="s" s="10">
        <v>54</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t="s">
        <v>62</v>
      </c>
      <c r="D2" t="inlineStr" s="12">
        <is>
          <t>Mise en place du poste de travail - Vérifier les D.L.C.,peser les denrées,sélectionner le matériel nécessaire. - Laver et désinfecter le matériel et le poste de travail en suivant les protocoles.</t>
        </is>
      </c>
      <c r="E2" t="s" s="12"/>
      <c r="F2"/>
    </row>
    <row r="3">
      <c r="A3" t="s">
        <v>61</v>
      </c>
      <c r="B3">
        <v>2</v>
      </c>
      <c r="C3" t="s">
        <v>63</v>
      </c>
      <c r="D3" t="inlineStr" s="12">
        <is>
          <t>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t>
        </is>
      </c>
      <c r="E3" t="s" s="12"/>
      <c r="F3" t="s">
        <v>64</v>
      </c>
    </row>
    <row r="4">
      <c r="A4" t="s">
        <v>61</v>
      </c>
      <c r="B4">
        <v>3</v>
      </c>
      <c r="C4"/>
      <c r="D4" t="inlineStr" s="12">
        <is>
          <t>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t>
        </is>
      </c>
      <c r="E4" t="s" s="12"/>
      <c r="F4" t="s">
        <v>65</v>
      </c>
    </row>
    <row r="5">
      <c r="A5" t="s">
        <v>61</v>
      </c>
      <c r="B5">
        <v>4</v>
      </c>
      <c r="C5" t="s">
        <v>66</v>
      </c>
      <c r="D5" t="inlineStr" s="12">
        <is>
          <t>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t>
        </is>
      </c>
      <c r="E5" t="s" s="12"/>
      <c r="F5" t="s">
        <v>67</v>
      </c>
    </row>
    <row r="6">
      <c r="A6" t="s">
        <v>61</v>
      </c>
      <c r="B6">
        <v>5</v>
      </c>
      <c r="C6" t="s">
        <v>68</v>
      </c>
      <c r="D6" t="inlineStr" s="12">
        <is>
          <t>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t>
        </is>
      </c>
      <c r="E6" t="s" s="12"/>
      <c r="F6" t="s">
        <v>69</v>
      </c>
    </row>
    <row r="7">
      <c r="A7" t="s">
        <v>61</v>
      </c>
      <c r="B7">
        <v>6</v>
      </c>
      <c r="C7" t="s">
        <v>70</v>
      </c>
      <c r="D7" t="inlineStr" s="12">
        <is>
          <t>Dresser et servir - Dresser à l’assiette 2 morceaux d’agneau et des pruneaux glacés au miel.Napper avec la sauce. - Accompagner ce couscous de semoule parfumée à la fleur d’oranger.</t>
        </is>
      </c>
      <c r="E7" t="s" s="12"/>
      <c r="F7"/>
    </row>
    <row r="8">
      <c r="A8" t="s">
        <v>71</v>
      </c>
      <c r="B8">
        <v>1</v>
      </c>
      <c r="C8" t="s">
        <v>72</v>
      </c>
      <c r="D8" t="s" s="12">
        <v>73</v>
      </c>
      <c r="E8" t="s" s="12"/>
      <c r="F8"/>
    </row>
    <row r="9">
      <c r="A9" t="s">
        <v>74</v>
      </c>
      <c r="B9">
        <v>1</v>
      </c>
      <c r="C9" t="s">
        <v>75</v>
      </c>
      <c r="D9" t="inlineStr" s="12">
        <is>
          <t>Trier et laver soigneusement les tiges de persil, les branches de céleri et les feuilles de poireau. Ne pas utiliser des tiges ayant séjourné trop longtemps dans l'eau (risque de fermentation).</t>
        </is>
      </c>
      <c r="E9" t="s" s="12"/>
      <c r="F9"/>
    </row>
    <row r="10">
      <c r="A10" t="s">
        <v>74</v>
      </c>
      <c r="B10">
        <v>2</v>
      </c>
      <c r="C10" t="s">
        <v>75</v>
      </c>
      <c r="D10" t="s" s="12">
        <v>76</v>
      </c>
      <c r="E10" t="s" s="12"/>
      <c r="F10"/>
    </row>
    <row r="11">
      <c r="A11" t="s">
        <v>74</v>
      </c>
      <c r="B11">
        <v>3</v>
      </c>
      <c r="C11" t="s">
        <v>77</v>
      </c>
      <c r="D11" t="inlineStr" s="12">
        <is>
          <t>Composer le bouquet garni selon l'utilisation : base = tiges de persil + thym + laurier. Pour fonds blancs et pochés : ajouter blanc de poireau et céleri en branches. Pour gibelotte : ajouter romarin. Pour légumes secs : ajouter sarriette.</t>
        </is>
      </c>
      <c r="E11" t="s" s="12"/>
      <c r="F11"/>
    </row>
    <row r="12">
      <c r="A12" t="s">
        <v>74</v>
      </c>
      <c r="B12">
        <v>4</v>
      </c>
      <c r="C12" t="s">
        <v>78</v>
      </c>
      <c r="D12" t="inlineStr" s="12">
        <is>
          <t>Lier le bouquet garni en fagot bien serré avec de la ficelle de cuisine. Le rôle des aromates étant de parfumer, des produits de mauvaise qualité ou de fraîcheur insuffisante donnent un très mauvais résultat.</t>
        </is>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9"/>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79</v>
      </c>
      <c r="B1" t="s" s="7">
        <v>80</v>
      </c>
      <c r="C1" t="s" s="7">
        <v>81</v>
      </c>
      <c r="D1" t="s" s="7">
        <v>82</v>
      </c>
      <c r="E1" t="s" s="7">
        <v>10</v>
      </c>
    </row>
    <row r="2">
      <c r="A2">
        <v>0</v>
      </c>
      <c r="B2" t="s">
        <v>61</v>
      </c>
      <c r="C2" t="s">
        <v>83</v>
      </c>
      <c r="D2" s="6">
        <f>'Besoins'!$B$2*100</f>
        <v>100</v>
      </c>
      <c r="E2" t="s">
        <v>3</v>
      </c>
    </row>
    <row r="3">
      <c r="A3">
        <v>1</v>
      </c>
      <c r="B3" t="s">
        <v>84</v>
      </c>
      <c r="C3" t="s">
        <v>85</v>
      </c>
      <c r="D3" s="6">
        <f>'Besoins'!$B$2*16</f>
        <v>16</v>
      </c>
      <c r="E3" t="s">
        <v>15</v>
      </c>
    </row>
    <row r="4">
      <c r="A4">
        <v>1</v>
      </c>
      <c r="B4" t="s">
        <v>86</v>
      </c>
      <c r="C4" t="s">
        <v>85</v>
      </c>
      <c r="D4" s="6">
        <f>'Besoins'!$B$2*2.5</f>
        <v>2.5</v>
      </c>
      <c r="E4" t="s">
        <v>15</v>
      </c>
    </row>
    <row r="5">
      <c r="A5">
        <v>1</v>
      </c>
      <c r="B5" t="s">
        <v>87</v>
      </c>
      <c r="C5" t="s">
        <v>85</v>
      </c>
      <c r="D5" s="6">
        <f>'Besoins'!$B$2*0.2</f>
        <v>0.2</v>
      </c>
      <c r="E5" t="s">
        <v>15</v>
      </c>
    </row>
    <row r="6">
      <c r="A6">
        <v>1</v>
      </c>
      <c r="B6" t="s">
        <v>88</v>
      </c>
      <c r="C6" t="s">
        <v>85</v>
      </c>
      <c r="D6" s="6">
        <f>'Besoins'!$B$2*2.5</f>
        <v>2.5</v>
      </c>
      <c r="E6" t="s">
        <v>15</v>
      </c>
    </row>
    <row r="7">
      <c r="A7">
        <v>1</v>
      </c>
      <c r="B7" t="s">
        <v>89</v>
      </c>
      <c r="C7" t="s">
        <v>85</v>
      </c>
      <c r="D7" s="6">
        <f>'Besoins'!$B$2*0.15</f>
        <v>0.15</v>
      </c>
      <c r="E7" t="s">
        <v>15</v>
      </c>
    </row>
    <row r="8">
      <c r="A8">
        <v>1</v>
      </c>
      <c r="B8" t="s">
        <v>90</v>
      </c>
      <c r="C8" t="s">
        <v>85</v>
      </c>
      <c r="D8" s="6">
        <f>'Besoins'!$B$2*0.75</f>
        <v>0.75</v>
      </c>
      <c r="E8" t="s">
        <v>15</v>
      </c>
    </row>
    <row r="9">
      <c r="A9">
        <v>1</v>
      </c>
      <c r="B9" t="s">
        <v>91</v>
      </c>
      <c r="C9" t="s">
        <v>85</v>
      </c>
      <c r="D9" s="6">
        <f>'Besoins'!$B$2*0.45</f>
        <v>0.45</v>
      </c>
      <c r="E9" t="s">
        <v>15</v>
      </c>
    </row>
    <row r="10">
      <c r="A10">
        <v>1</v>
      </c>
      <c r="B10" t="s">
        <v>92</v>
      </c>
      <c r="C10" t="s">
        <v>85</v>
      </c>
      <c r="D10" s="6">
        <f>'Besoins'!$B$2*0.012</f>
        <v>0.012</v>
      </c>
      <c r="E10" t="s">
        <v>15</v>
      </c>
    </row>
    <row r="11">
      <c r="A11">
        <v>1</v>
      </c>
      <c r="B11" t="s">
        <v>93</v>
      </c>
      <c r="C11" t="s">
        <v>85</v>
      </c>
      <c r="D11" s="6">
        <f>'Besoins'!$B$2*0.015</f>
        <v>0.015</v>
      </c>
      <c r="E11" t="s">
        <v>15</v>
      </c>
    </row>
    <row r="12">
      <c r="A12">
        <v>1</v>
      </c>
      <c r="B12" t="s">
        <v>94</v>
      </c>
      <c r="C12" t="s">
        <v>85</v>
      </c>
      <c r="D12" s="6">
        <f>'Besoins'!$B$2*0.01</f>
        <v>0.01</v>
      </c>
      <c r="E12" t="s">
        <v>15</v>
      </c>
    </row>
    <row r="13">
      <c r="A13">
        <v>1</v>
      </c>
      <c r="B13" t="s">
        <v>95</v>
      </c>
      <c r="C13" t="s">
        <v>85</v>
      </c>
      <c r="D13" s="6">
        <f>'Besoins'!$B$2*0.002</f>
        <v>0.002</v>
      </c>
      <c r="E13" t="s">
        <v>15</v>
      </c>
    </row>
    <row r="14">
      <c r="A14">
        <v>1</v>
      </c>
      <c r="B14" t="s">
        <v>96</v>
      </c>
      <c r="C14" t="s">
        <v>83</v>
      </c>
      <c r="D14" s="6">
        <f>'Besoins'!$B$2*12</f>
        <v>12</v>
      </c>
      <c r="E14" t="s">
        <v>19</v>
      </c>
    </row>
    <row r="15">
      <c r="A15">
        <v>2</v>
      </c>
      <c r="B15" t="s">
        <v>97</v>
      </c>
      <c r="C15" t="s">
        <v>85</v>
      </c>
      <c r="D15" s="6">
        <f>'Besoins'!$B$2*11.7</f>
        <v>11.7</v>
      </c>
      <c r="E15" t="s">
        <v>19</v>
      </c>
    </row>
    <row r="16">
      <c r="A16">
        <v>2</v>
      </c>
      <c r="B16" t="s">
        <v>98</v>
      </c>
      <c r="C16" t="s">
        <v>85</v>
      </c>
      <c r="D16" s="6">
        <f>'Besoins'!$B$2*0.3</f>
        <v>0.3</v>
      </c>
      <c r="E16" t="s">
        <v>15</v>
      </c>
    </row>
    <row r="17">
      <c r="A17">
        <v>1</v>
      </c>
      <c r="B17" t="s">
        <v>99</v>
      </c>
      <c r="C17" t="s">
        <v>85</v>
      </c>
      <c r="D17" s="6">
        <f>'Besoins'!$B$2*0.25</f>
        <v>0.25</v>
      </c>
      <c r="E17" t="s">
        <v>19</v>
      </c>
    </row>
    <row r="18">
      <c r="A18">
        <v>1</v>
      </c>
      <c r="B18" t="s">
        <v>100</v>
      </c>
      <c r="C18" t="s">
        <v>85</v>
      </c>
      <c r="D18" s="6">
        <f>'Besoins'!$B$2*0.2</f>
        <v>0.2</v>
      </c>
      <c r="E18" t="s">
        <v>15</v>
      </c>
    </row>
    <row r="19">
      <c r="A19">
        <v>1</v>
      </c>
      <c r="B19" t="s">
        <v>101</v>
      </c>
      <c r="C19" t="s">
        <v>83</v>
      </c>
      <c r="D19" s="6">
        <f>'Besoins'!$B$2*1</f>
        <v>1</v>
      </c>
      <c r="E19"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1"/>
  <cols>
    <col min="1" max="1" width="22" customWidth="1"/>
    <col min="2" max="2" width="52" customWidth="1"/>
  </cols>
  <sheetData>
    <row r="1" customHeight="1" ht="24">
      <c r="A1" t="s" s="2">
        <v>102</v>
      </c>
      <c r="B1"/>
      <c r="C1"/>
      <c r="D1"/>
    </row>
    <row r="2">
      <c r="A2" t="str" s="13">
        <f>"GRO_CDC_129 · GRO.VIANDES · référence : "&amp;Besoins!B3&amp;" "&amp;Besoins!C3&amp;" · multiplicateur réglable sur la feuille ""Besoins"""</f>
        <v>GRO_CDC_129 · GRO.VIANDES · référence : 100 pc · multiplicateur réglable sur la feuille </v>
      </c>
      <c r="B2"/>
      <c r="C2"/>
      <c r="D2"/>
    </row>
    <row r="3">
      <c r="A3"/>
      <c r="B3"/>
      <c r="C3"/>
      <c r="D3"/>
    </row>
    <row r="4">
      <c r="A4" t="s" s="14">
        <v>103</v>
      </c>
      <c r="B4"/>
      <c r="C4"/>
      <c r="D4"/>
    </row>
    <row r="5">
      <c r="A5" t="s" s="15">
        <v>104</v>
      </c>
      <c r="B5" t="str" s="12">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5">
        <v>105</v>
      </c>
      <c r="B6" t="str" s="12">
        <f>"[PRÉPARER] "&amp;Procedure!D3</f>
        <v>[PRÉPARER] Préparations préliminaires - Déconditionner les morceaux d’agneau suivant la procédure. - Faire égoutter la viande dans un bac GN 2/1 H 200 en polycarbonate muni d’une grille. - Couvrir et stocker au froid en attente d’utilisation. - Déconditionner la tomate concentrée suivant la procédure. Réserver dans une calotte. - Déconditionner les pruneaux suivant la procédure.Réserver dans une calotte. - Dans un rondeau,réaliser 12 litres de fond de veau clair,à partir de fond déshydraté, en se reportant aux recommandations du fabricant.Réserver au chaud en attente d’utilisation.</v>
      </c>
      <c r="C6"/>
      <c r="D6"/>
    </row>
    <row r="7">
      <c r="A7" t="s" s="15">
        <v>106</v>
      </c>
      <c r="B7" t="str" s="12">
        <f>Procedure!D4</f>
        <v>Saisir la viande - Préchauffer le four sur la position chaleur sèche à + 250 °C. - Mettre les morceaux de viande dans 6 bacs GN 1/1 H 65 perforés. - Étager les 6 bacs sur l’échelle de four.Mettre un bac en bas de l’échelle sous les bacs perforés pour récupérer les graisses de cuisson. - Enfourner.Saisir et laisser colorer les morceaux de viande sur toutes les faces.</v>
      </c>
      <c r="C7"/>
      <c r="D7"/>
    </row>
    <row r="8">
      <c r="A8" t="s" s="15">
        <v>107</v>
      </c>
      <c r="B8" t="str" s="12">
        <f>"[SAUTER] "&amp;Procedure!D5</f>
        <v>[SAUTER] Marquer la cuisson du tajine - Préchauffer la sauteuse. - Dans la sauteuse,à l’huile,faire revenir les oignons. - Ajouter les morceaux d’agneau saisis et la farine.Remuer l’ensemble et laisser cuire la farine 5 minutes environ. - Adjoindre,la tomate concentrée,la tomate en cubes,la cannelle,le safran,le cumin, l’ail haché,le bouquet garni,le sel et les poivres. - Mouiller avec le fond de veau clair.Remuer l’ensemble à la spatule. - Piquer la sonde de cuisson dans un morceau de viande. - Porter à ébullition.Ecumer la surface du tajine. - Cuire à couvert 1 h,1 h 15 environ.Atteindre + 90 / 95 °C à cœur du morceau de viande. - Vérifier la cuisson. - Décanter la viande dans 4 bacs GN 1/1 H 65.Couvrir et maintenir au chaud en attente de finition. - Laisser réduire le fond de cuisson,afin d’obtenir le volume (10 L) et la consistance désirés. - Rectifier l’assaisonnement.Retirer le bouquet garni.Dégraisser la surface de cuisson. - Répartir et verser la sauce sur les morceaux de viande des 4 bacs.Couvrir. - Agiter les bacs d’un mouvement circulaire pour lier les éléments. - Respecter la procédure de fin de cuisson. - Stocker en armoire chaude et maintenir à + 63 °C en attente de consommation. Pour la cuisson au four - Procéder avec la même méthode pour la préparation de la cuisson. - Cuire à couvert au four durant 60 minutes environ,le four positionné sur la chaleur mixte à + 170 °C.Vérifier la cuisson par sondage.</v>
      </c>
      <c r="C8"/>
      <c r="D8"/>
    </row>
    <row r="9">
      <c r="A9" t="s" s="15">
        <v>108</v>
      </c>
      <c r="B9" t="str" s="12">
        <f>"[GLACER] "&amp;Procedure!D6</f>
        <v>[GLACER] Glacer les pruneaux au miel - Dans une bassine,réhydrater les pruneaux en les laissant tremper dans de l’eau chaude durant 10 minutes. - Égoutter les pruneaux. - Dans un rondeau,faire fondre le miel.Rouler les pruneaux dans le miel chaud.Ou bien, enrober les pruneaux dans le miel,dans 2 bacs 1/1 H 65 et glacer au four à +175°C.</v>
      </c>
      <c r="C9"/>
      <c r="D9"/>
    </row>
    <row r="10">
      <c r="A10" t="s" s="15">
        <v>109</v>
      </c>
      <c r="B10" t="str" s="12">
        <f>"[DRESSER] "&amp;Procedure!D7</f>
        <v>[DRESSER] Dresser et servir - Dresser à l’assiette 2 morceaux d’agneau et des pruneaux glacés au miel.Napper avec la sauce. - Accompagner ce couscous de semoule parfumée à la fleur d’oranger.</v>
      </c>
      <c r="C10"/>
      <c r="D10"/>
    </row>
    <row r="11">
      <c r="A11"/>
      <c r="B11"/>
      <c r="C11"/>
      <c r="D11"/>
    </row>
    <row r="12">
      <c r="A12" t="s" s="14">
        <v>110</v>
      </c>
      <c r="B12"/>
      <c r="C12"/>
      <c r="D12"/>
    </row>
    <row r="13">
      <c r="A13" t="s" s="15">
        <v>104</v>
      </c>
      <c r="B13" t="str" s="12">
        <f>"[DISSOUDRE] "&amp;Procedure!D8</f>
        <v>[DISSOUDRE] Délayer la poudre dans l'eau froide en fouettant, puis porter à ébullition en remuant régulièrement.</v>
      </c>
      <c r="C13"/>
      <c r="D13"/>
    </row>
    <row r="14">
      <c r="A14"/>
      <c r="B14"/>
      <c r="C14"/>
      <c r="D14"/>
    </row>
    <row r="15">
      <c r="A15" t="s" s="14">
        <v>111</v>
      </c>
      <c r="B15"/>
      <c r="C15"/>
      <c r="D15"/>
    </row>
    <row r="16">
      <c r="A16" t="s" s="15">
        <v>104</v>
      </c>
      <c r="B16" t="str" s="12">
        <f>"[TRIER] "&amp;Procedure!D9</f>
        <v>[TRIER] Trier et laver soigneusement les tiges de persil, les branches de céleri et les feuilles de poireau. Ne pas utiliser des tiges ayant séjourné trop longtemps dans l'eau (risque de fermentation).</v>
      </c>
      <c r="C16"/>
      <c r="D16"/>
    </row>
    <row r="17">
      <c r="A17" t="s" s="15">
        <v>105</v>
      </c>
      <c r="B17" t="str" s="12">
        <f>"[TRIER] "&amp;Procedure!D10</f>
        <v>[TRIER] Choisir un excellent thym très odorant, le trier, le laver, le sécher doucement. Laver, sécher et effeuiller le laurier.</v>
      </c>
      <c r="C17"/>
      <c r="D17"/>
    </row>
    <row r="18">
      <c r="A18" t="s" s="15">
        <v>106</v>
      </c>
      <c r="B18" t="str" s="12">
        <f>"[FOURRER] "&amp;Procedure!D11</f>
        <v>[FOURRER] Composer le bouquet garni selon l'utilisation : base = tiges de persil + thym + laurier. Pour fonds blancs et pochés : ajouter blanc de poireau et céleri en branches. Pour gibelotte : ajouter romarin. Pour légumes secs : ajouter sarriette.</v>
      </c>
      <c r="C18"/>
      <c r="D18"/>
    </row>
    <row r="19">
      <c r="A19" t="s" s="15">
        <v>107</v>
      </c>
      <c r="B19" t="str" s="12">
        <f>"[LIER] "&amp;Procedure!D12</f>
        <v>[LIER] Lier le bouquet garni en fagot bien serré avec de la ficelle de cuisine. Le rôle des aromates étant de parfumer, des produits de mauvaise qualité ou de fraîcheur insuffisante donnent un très mauvais résultat.</v>
      </c>
      <c r="C19"/>
      <c r="D19"/>
    </row>
    <row r="20">
      <c r="A20"/>
      <c r="B20"/>
      <c r="C20"/>
      <c r="D20"/>
    </row>
    <row r="21">
      <c r="A21" t="s" s="16">
        <v>112</v>
      </c>
      <c r="B21"/>
      <c r="C21"/>
      <c r="D21"/>
    </row>
  </sheetData>
  <sheetProtection sheet="1"/>
  <mergeCells count="17">
    <mergeCell ref="A1:D1"/>
    <mergeCell ref="A2:D2"/>
    <mergeCell ref="A4:D4"/>
    <mergeCell ref="B5:D5"/>
    <mergeCell ref="B6:D6"/>
    <mergeCell ref="B7:D7"/>
    <mergeCell ref="B8:D8"/>
    <mergeCell ref="B9:D9"/>
    <mergeCell ref="B10:D10"/>
    <mergeCell ref="A12:D12"/>
    <mergeCell ref="B13:D13"/>
    <mergeCell ref="A15:D15"/>
    <mergeCell ref="B16:D16"/>
    <mergeCell ref="B17:D17"/>
    <mergeCell ref="B18:D18"/>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2026-09-15T13:23:50Z</dcterms:created>
  <dc:title>TAJINE D’AGNEAU</dc:title>
  <dc:subject/>
  <dc:creator>CUIS.web</dc:creator>
  <cp:lastModifiedBy/>
  <cp:keywords/>
  <dc:description>Export automatique — moteur récursif d'origine : Bernard Vandendaele</dc:description>
  <cp:category/>
  <dc:language>en-US</dc:language>
  <dcterms:modified xsi:type="dcterms:W3CDTF">2026-09-15T13:23:50Z</dcterms:modified>
  <cp:revision>1</cp:revision>
</cp:coreProperties>
</file>