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<sst xmlns="http://schemas.openxmlformats.org/spreadsheetml/2006/main" count="97" uniqueCount="97">
  <si>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</si>
  <si>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</si>
  <si>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</si>
  <si>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</si>
  <si>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</si>
  <si>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</si>
  <si>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</si>
  <si>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</si>
  <si>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</si>
  <si>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</si>
  <si>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</si>
  <si>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</si>
  <si>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</si>
  <si>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</si>
  <si>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</si>
  <si>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</si>
  <si>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</si>
  <si>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</si>
  <si>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</si>
  <si>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00001699</t>
  </si>
  <si>
    <t>colorant liquide rouge</t>
  </si>
  <si>
    <t>Épicerie salée</t>
  </si>
  <si>
    <t>EPI-GINGEMBRE</t>
  </si>
  <si>
    <t>Gingembre moulu</t>
  </si>
  <si>
    <t>Épices en poudre et graines</t>
  </si>
  <si>
    <t>kg</t>
  </si>
  <si>
    <t>EPI-POIVRE-NOIR</t>
  </si>
  <si>
    <t>Poivre noir moulu</t>
  </si>
  <si>
    <t>MEL-CINQ-EPICES</t>
  </si>
  <si>
    <t>Cinq-épices chinois</t>
  </si>
  <si>
    <t>Mélanges et épices composées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</si>
  <si>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</si>
  <si>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</si>
  <si>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</si>
  <si>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</si>
  <si>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</si>
  <si>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</si>
  <si>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</si>
  <si>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</si>
  <si>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</si>
  <si>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</si>
  <si>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</si>
  <si>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</si>
  <si>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</si>
  <si>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</si>
  <si>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</si>
  <si>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</si>
  <si>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RNM0110154</t>
  </si>
  <si>
    <t>PORC (longe) sans travers ni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</si>
  <si>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</si>
  <si>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</si>
  <si>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</si>
  <si>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</si>
  <si>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</si>
  <si>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</si>
  <si>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</si>
  <si>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</si>
  <si>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RÔTI DE PORC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</si>
  <si>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</si>
  <si>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</si>
  <si>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</si>
  <si>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</si>
  <si>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</si>
  <si>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</si>
  <si>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</si>
  <si>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</si>
  <si>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</si>
  <si>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</si>
  <si>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</si>
  <si>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</si>
  <si>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</si>
  <si>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</si>
  <si>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</si>
  <si>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sans travers ni palette France</t>
  </si>
  <si>
    <t>matiere</t>
  </si>
  <si>
    <t xml:space="preserve">    ↳ Sauce soja salée (shoyu)</t>
  </si>
  <si>
    <t xml:space="preserve">    ↳ Ail haché IQF</t>
  </si>
  <si>
    <t xml:space="preserve">    ↳ Sucre poudre sac 1kg</t>
  </si>
  <si>
    <t xml:space="preserve">    ↳ Poivre noir moulu</t>
  </si>
  <si>
    <t xml:space="preserve">    ↳ Sel fin de cuisine</t>
  </si>
  <si>
    <t xml:space="preserve">    ↳ Miel de tournesol cristallisé</t>
  </si>
  <si>
    <t xml:space="preserve">    ↳ Vinaigre vin rouge 6° bouteille 1,5L</t>
  </si>
  <si>
    <t xml:space="preserve">    ↳ EAU</t>
  </si>
  <si>
    <t xml:space="preserve">    ↳ Cinq-épices chinois</t>
  </si>
  <si>
    <t xml:space="preserve">    ↳ Gingembre moulu</t>
  </si>
  <si>
    <t xml:space="preserve">    ↳ colorant liquide rouge</t>
  </si>
  <si>
    <t>Fiche technique — RÔTI DE PORC</t>
  </si>
  <si>
    <t>RÔTI DE PORC  GRO_CDC_117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</si>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</sst>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E7*3.2</f>
        <v>1.6</v>
      </c>
    </row>
    <row r="8">
      <c r="A8" t="s" s="9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8">
        <f>E8*0.003</f>
        <v>0.0015</v>
      </c>
    </row>
    <row r="9">
      <c r="A9" t="s" s="9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25</v>
      </c>
      <c r="G10" s="8">
        <f>E10*9.2</f>
        <v>0.092</v>
      </c>
    </row>
    <row r="11">
      <c r="A11" t="s">
        <v>26</v>
      </c>
      <c r="B11" t="s">
        <v>27</v>
      </c>
      <c r="C11" t="s">
        <v>24</v>
      </c>
      <c r="D11" s="4">
        <v>0.012</v>
      </c>
      <c r="E11" s="6">
        <f>D11*$B$2</f>
        <v>0.012</v>
      </c>
      <c r="F11" t="s">
        <v>25</v>
      </c>
      <c r="G11" s="8">
        <f>E11*12.5</f>
        <v>0.15</v>
      </c>
    </row>
    <row r="12">
      <c r="A12" t="s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25</v>
      </c>
      <c r="G12" s="8">
        <f>E12*11.5</f>
        <v>0.2875</v>
      </c>
    </row>
    <row r="13">
      <c r="A13" t="s">
        <v>31</v>
      </c>
      <c r="B13" t="s">
        <v>32</v>
      </c>
      <c r="C13" t="s">
        <v>33</v>
      </c>
      <c r="D13" s="4">
        <v>0.167</v>
      </c>
      <c r="E13" s="6">
        <f>D13*$B$2</f>
        <v>0.167</v>
      </c>
      <c r="F13" t="s">
        <v>34</v>
      </c>
      <c r="G13" s="8">
        <f>E13*1.79</f>
        <v>0.29893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25</v>
      </c>
      <c r="G14" s="8">
        <f>E14*2.7</f>
        <v>0.54</v>
      </c>
    </row>
    <row r="15">
      <c r="A15" t="s">
        <v>38</v>
      </c>
      <c r="B15" t="s">
        <v>39</v>
      </c>
      <c r="C15" t="s">
        <v>40</v>
      </c>
      <c r="D15" s="4">
        <v>0.5</v>
      </c>
      <c r="E15" s="6">
        <f>D15*$B$2</f>
        <v>0.5</v>
      </c>
      <c r="F15" t="s">
        <v>25</v>
      </c>
      <c r="G15" s="8">
        <f>E15*6.5</f>
        <v>3.25</v>
      </c>
    </row>
    <row r="16">
      <c r="A16" t="s">
        <v>41</v>
      </c>
      <c r="B16" t="s">
        <v>42</v>
      </c>
      <c r="C16" t="s">
        <v>43</v>
      </c>
      <c r="D16" s="4">
        <v>0.05</v>
      </c>
      <c r="E16" s="6">
        <f>D16*$B$2</f>
        <v>0.05</v>
      </c>
      <c r="F16" t="s">
        <v>25</v>
      </c>
      <c r="G16" s="8">
        <f>E16*0.35</f>
        <v>0.0175</v>
      </c>
    </row>
    <row r="17">
      <c r="A17" t="s">
        <v>44</v>
      </c>
      <c r="B17" t="s">
        <v>45</v>
      </c>
      <c r="C17" t="s">
        <v>46</v>
      </c>
      <c r="D17" s="4">
        <v>0.15</v>
      </c>
      <c r="E17" s="6">
        <f>D17*$B$2</f>
        <v>0.15</v>
      </c>
      <c r="F17" t="s">
        <v>25</v>
      </c>
      <c r="G17" s="8">
        <f>E17*9.26</f>
        <v>1.389</v>
      </c>
    </row>
    <row r="18">
      <c r="A18" t="s">
        <v>47</v>
      </c>
      <c r="B18" t="s">
        <v>48</v>
      </c>
      <c r="C18" t="s">
        <v>49</v>
      </c>
      <c r="D18" s="4">
        <v>16</v>
      </c>
      <c r="E18" s="6">
        <f>D18*$B$2</f>
        <v>16</v>
      </c>
      <c r="F18" t="s">
        <v>25</v>
      </c>
      <c r="G18" s="8">
        <f>E18*3</f>
        <v>48</v>
      </c>
    </row>
    <row r="19">
      <c r="A19"/>
      <c r="B19"/>
      <c r="C19"/>
      <c r="D19"/>
      <c r="E19"/>
      <c r="F19" t="s" s="10">
        <v>50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 t="s" s="12"/>
      <c r="F3"/>
    </row>
    <row r="4">
      <c r="A4" t="s">
        <v>57</v>
      </c>
      <c r="B4">
        <v>3</v>
      </c>
      <c r="C4" t="s">
        <v>60</v>
      </c>
      <c r="D4" t="inlineStr" s="12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 t="s" s="12"/>
      <c r="F4"/>
    </row>
    <row r="5">
      <c r="A5" t="s">
        <v>57</v>
      </c>
      <c r="B5">
        <v>4</v>
      </c>
      <c r="C5" t="s">
        <v>61</v>
      </c>
      <c r="D5" t="inlineStr" s="12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 t="s" s="12"/>
      <c r="F5"/>
    </row>
    <row r="6">
      <c r="A6" t="s">
        <v>57</v>
      </c>
      <c r="B6">
        <v>5</v>
      </c>
      <c r="C6" t="s">
        <v>62</v>
      </c>
      <c r="D6" t="inlineStr" s="12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 t="s" s="12"/>
      <c r="F6" t="s">
        <v>63</v>
      </c>
    </row>
    <row r="7">
      <c r="A7" t="s">
        <v>57</v>
      </c>
      <c r="B7">
        <v>6</v>
      </c>
      <c r="C7" t="s">
        <v>64</v>
      </c>
      <c r="D7" t="inlineStr" s="12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 t="s" s="12"/>
      <c r="F7" t="s">
        <v>65</v>
      </c>
    </row>
    <row r="8">
      <c r="A8" t="s">
        <v>57</v>
      </c>
      <c r="B8">
        <v>7</v>
      </c>
      <c r="C8" t="s">
        <v>66</v>
      </c>
      <c r="D8" t="s" s="12">
        <v>67</v>
      </c>
      <c r="E8" t="s" s="12"/>
      <c r="F8"/>
    </row>
    <row r="9">
      <c r="A9" t="s">
        <v>57</v>
      </c>
      <c r="B9">
        <v>8</v>
      </c>
      <c r="C9"/>
      <c r="D9" t="inlineStr" s="12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57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'Besoins'!$B$2*16</f>
        <v>16</v>
      </c>
      <c r="E3" t="s">
        <v>25</v>
      </c>
    </row>
    <row r="4">
      <c r="A4">
        <v>1</v>
      </c>
      <c r="B4" t="s">
        <v>75</v>
      </c>
      <c r="C4" t="s">
        <v>74</v>
      </c>
      <c r="D4" s="6">
        <f>'Besoins'!$B$2*0.5</f>
        <v>0.5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'Besoins'!$B$2*0.15</f>
        <v>0.15</v>
      </c>
      <c r="E5" t="s">
        <v>25</v>
      </c>
    </row>
    <row r="6">
      <c r="A6">
        <v>1</v>
      </c>
      <c r="B6" t="s">
        <v>77</v>
      </c>
      <c r="C6" t="s">
        <v>74</v>
      </c>
      <c r="D6" s="6">
        <f>'Besoins'!$B$2*0.2</f>
        <v>0.2</v>
      </c>
      <c r="E6" t="s">
        <v>25</v>
      </c>
    </row>
    <row r="7">
      <c r="A7">
        <v>1</v>
      </c>
      <c r="B7" t="s">
        <v>78</v>
      </c>
      <c r="C7" t="s">
        <v>74</v>
      </c>
      <c r="D7" s="6">
        <f>'Besoins'!$B$2*0.012</f>
        <v>0.012</v>
      </c>
      <c r="E7" t="s">
        <v>25</v>
      </c>
    </row>
    <row r="8">
      <c r="A8">
        <v>1</v>
      </c>
      <c r="B8" t="s">
        <v>79</v>
      </c>
      <c r="C8" t="s">
        <v>74</v>
      </c>
      <c r="D8" s="6">
        <f>'Besoins'!$B$2*0.05</f>
        <v>0.05</v>
      </c>
      <c r="E8" t="s">
        <v>25</v>
      </c>
    </row>
    <row r="9">
      <c r="A9">
        <v>1</v>
      </c>
      <c r="B9" t="s">
        <v>80</v>
      </c>
      <c r="C9" t="s">
        <v>74</v>
      </c>
      <c r="D9" s="6">
        <f>'Besoins'!$B$2*0.5</f>
        <v>0.5</v>
      </c>
      <c r="E9" t="s">
        <v>25</v>
      </c>
    </row>
    <row r="10">
      <c r="A10">
        <v>1</v>
      </c>
      <c r="B10" t="s">
        <v>81</v>
      </c>
      <c r="C10" t="s">
        <v>74</v>
      </c>
      <c r="D10" s="6">
        <f>'Besoins'!$B$2*0.167</f>
        <v>0.167</v>
      </c>
      <c r="E10" t="s">
        <v>34</v>
      </c>
    </row>
    <row r="11">
      <c r="A11">
        <v>1</v>
      </c>
      <c r="B11" t="s">
        <v>82</v>
      </c>
      <c r="C11" t="s">
        <v>74</v>
      </c>
      <c r="D11" s="6">
        <f>'Besoins'!$B$2*0.5</f>
        <v>0.5</v>
      </c>
      <c r="E11" t="s">
        <v>15</v>
      </c>
    </row>
    <row r="12">
      <c r="A12">
        <v>1</v>
      </c>
      <c r="B12" t="s">
        <v>83</v>
      </c>
      <c r="C12" t="s">
        <v>74</v>
      </c>
      <c r="D12" s="6">
        <f>'Besoins'!$B$2*0.025</f>
        <v>0.025</v>
      </c>
      <c r="E12" t="s">
        <v>25</v>
      </c>
    </row>
    <row r="13">
      <c r="A13">
        <v>1</v>
      </c>
      <c r="B13" t="s">
        <v>84</v>
      </c>
      <c r="C13" t="s">
        <v>74</v>
      </c>
      <c r="D13" s="6">
        <f>'Besoins'!$B$2*0.01</f>
        <v>0.01</v>
      </c>
      <c r="E13" t="s">
        <v>25</v>
      </c>
    </row>
    <row r="14">
      <c r="A14">
        <v>1</v>
      </c>
      <c r="B14" t="s">
        <v>85</v>
      </c>
      <c r="C14" t="s">
        <v>74</v>
      </c>
      <c r="D14" s="6">
        <f>'Besoins'!$B$2*0.01</f>
        <v>0.01</v>
      </c>
      <c r="E14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"GRO_CDC_117 · GRO.VIANDES · référence : "&amp;Besoins!B3&amp;" "&amp;Besoins!C3&amp;" · multiplicateur réglable sur la feuille ""Besoins"""</f>
        <v>GRO_CDC_117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89</v>
      </c>
      <c r="B6" t="str" s="12">
        <f>"[RÔTIR] "&amp;Procedure!D3</f>
        <v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v>
      </c>
      <c r="C6"/>
      <c r="D6"/>
    </row>
    <row r="7">
      <c r="A7" t="s" s="15">
        <v>90</v>
      </c>
      <c r="B7" t="str" s="12">
        <f>"[MARINER] "&amp;Procedure!D4</f>
        <v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v>
      </c>
      <c r="C7"/>
      <c r="D7"/>
    </row>
    <row r="8">
      <c r="A8" t="s" s="15">
        <v>91</v>
      </c>
      <c r="B8" t="str" s="12">
        <f>"[CUIRE] "&amp;Procedure!D5</f>
        <v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v>
      </c>
      <c r="C8"/>
      <c r="D8"/>
    </row>
    <row r="9">
      <c r="A9" t="s" s="15">
        <v>92</v>
      </c>
      <c r="B9" t="str" s="12">
        <f>"[GLACER] "&amp;Procedure!D6</f>
        <v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v>
      </c>
      <c r="C9"/>
      <c r="D9"/>
    </row>
    <row r="10">
      <c r="A10" t="s" s="15">
        <v>93</v>
      </c>
      <c r="B10" t="str" s="12">
        <f>"[DÉGRAISSER] "&amp;Procedure!D7</f>
        <v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v>
      </c>
      <c r="C10"/>
      <c r="D10"/>
    </row>
    <row r="11">
      <c r="A11" t="s" s="15">
        <v>94</v>
      </c>
      <c r="B11" t="str" s="12">
        <f>"[SERVIR] "&amp;Procedure!D8</f>
        <v>[SERVIR] Servir - Servir les tranches de porc laquées arrosées de jus aux 5 parfums. - Accompagner de nouilles chinoises,de riz,etc.</v>
      </c>
      <c r="C11"/>
      <c r="D11"/>
    </row>
    <row r="12">
      <c r="A12" t="s" s="15">
        <v>95</v>
      </c>
      <c r="B12" t="str" s="12">
        <f>Procedure!D9</f>
        <v>Commentaires - La poudre de roucou est issue de la baie du roucouyer,arbrisseau qui pousse aux Caraïbes. - Elle est plus employée comme colorant que comme épices. - Les produits utilisés dans cette recette se trouvent dans les épiceries exotiques.</v>
      </c>
      <c r="C12"/>
      <c r="D12"/>
    </row>
    <row r="13">
      <c r="A13"/>
      <c r="B13"/>
      <c r="C13"/>
      <c r="D13"/>
    </row>
    <row r="14">
      <c r="A14" t="s" s="16">
        <v>96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