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<sst xmlns="http://schemas.openxmlformats.org/spreadsheetml/2006/main" count="135" uniqueCount="135">
  <si>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</si>
  <si>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</si>
  <si>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</si>
  <si>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</si>
  <si>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</si>
  <si>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</si>
  <si>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</si>
  <si>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</si>
  <si>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</si>
  <si>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</si>
  <si>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</si>
  <si>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</si>
  <si>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</si>
  <si>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</si>
  <si>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</si>
  <si>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</si>
  <si>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</si>
  <si>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</si>
  <si>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</si>
  <si>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</si>
  <si>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</si>
  <si>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</si>
  <si>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</si>
  <si>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</si>
  <si>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</si>
  <si>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</si>
  <si>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</si>
  <si>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</si>
  <si>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</si>
  <si>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</si>
  <si>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</si>
  <si>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</si>
  <si>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</si>
  <si>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</si>
  <si>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</si>
  <si>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</si>
  <si>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</si>
  <si>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</si>
  <si>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</si>
  <si>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</si>
  <si>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</si>
  <si>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RNM0360123</t>
  </si>
  <si>
    <t>NAVET rond violet France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</si>
  <si>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</si>
  <si>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</si>
  <si>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</si>
  <si>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</si>
  <si>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</si>
  <si>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</si>
  <si>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</si>
  <si>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</si>
  <si>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</si>
  <si>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</si>
  <si>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</si>
  <si>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</si>
  <si>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</si>
  <si>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</si>
  <si>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</si>
  <si>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</si>
  <si>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</si>
  <si>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</si>
  <si>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</si>
  <si>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</si>
  <si>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</si>
  <si>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</si>
  <si>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</si>
  <si>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CUISSES DE CANARD POÊLÉES</t>
  </si>
  <si>
    <t>METTRE EN PLACE</t>
  </si>
  <si>
    <t>PRÉPARER</t>
  </si>
  <si>
    <t>85 min (prepa)</t>
  </si>
  <si>
    <t>CONFECTIONNER</t>
  </si>
  <si>
    <t>CHAUFFER</t>
  </si>
  <si>
    <t>98 min (repos)</t>
  </si>
  <si>
    <t>FOURRER</t>
  </si>
  <si>
    <t>4 min (cuisson)</t>
  </si>
  <si>
    <t>Garniture aux petits pois - Ajouter le madère au fond de cuisson. - Garnir avec des petits pois à la paysanne (voir la recette).</t>
  </si>
  <si>
    <t>DRESSER</t>
  </si>
  <si>
    <t>Dresser et servir - Dresser la cuisse de canard à l’assiette.Napper de fond de poêlage. - Accompagner avec la garniture choisie.</t>
  </si>
  <si>
    <t>CUISSES DE CANARD POELEES (aux olives)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</si>
  <si>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</si>
  <si>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</si>
  <si>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</si>
  <si>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</si>
  <si>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CUISSES DE CANARD POELEES (aux petits pois)</t>
  </si>
  <si>
    <t>PETITS POIS À LA PAYSANNE</t>
  </si>
  <si>
    <t>CUISSES DE CANARD POELEES (aux navets)</t>
  </si>
  <si>
    <t>Niveau</t>
  </si>
  <si>
    <t>Composant</t>
  </si>
  <si>
    <t>Type</t>
  </si>
  <si>
    <t>Quantité (× multiplicateur, voir feuille Besoins)</t>
  </si>
  <si>
    <t>recette</t>
  </si>
  <si>
    <t xml:space="preserve">    ↳ CUISSES DE CANARD POELEES (aux olives)</t>
  </si>
  <si>
    <t xml:space="preserve">        ↳ Cuisses de canard UE</t>
  </si>
  <si>
    <t>matiere</t>
  </si>
  <si>
    <t xml:space="preserve">        ↳ Fond brun de veau reconstitue (collectivite)</t>
  </si>
  <si>
    <t xml:space="preserve">            ↳ EAU</t>
  </si>
  <si>
    <t xml:space="preserve">            ↳ Fonds Brun Lié (Knorr Professional)</t>
  </si>
  <si>
    <t xml:space="preserve">        ↳ Vin blanc sec de cuisson</t>
  </si>
  <si>
    <t xml:space="preserve">        ↳ Olive verte dénoyautée boîte 5/1</t>
  </si>
  <si>
    <t xml:space="preserve">        ↳ Madère (cuisson sauce)</t>
  </si>
  <si>
    <t xml:space="preserve">        ↳ Sel fin de cuisine</t>
  </si>
  <si>
    <t xml:space="preserve">    ↳ CUISSES DE CANARD POELEES (aux petits pois)</t>
  </si>
  <si>
    <t xml:space="preserve">        ↳ PETITS POIS À LA PAYSANNE</t>
  </si>
  <si>
    <t xml:space="preserve">            ↳ Petits pois surgelés</t>
  </si>
  <si>
    <t xml:space="preserve">            ↳ Petits oignons blancs surgelés</t>
  </si>
  <si>
    <t xml:space="preserve">            ↳ CAROTTE France extra colis 12kg</t>
  </si>
  <si>
    <t xml:space="preserve">            ↳ Laitue mono 4G</t>
  </si>
  <si>
    <t xml:space="preserve">            ↳ Beurre doux 82% MG plaquette</t>
  </si>
  <si>
    <t xml:space="preserve">            ↳ Sucre poudre sac 1kg</t>
  </si>
  <si>
    <t xml:space="preserve">        ↳ Jeunes carottes très fines surgelées</t>
  </si>
  <si>
    <t xml:space="preserve">        ↳ Petits oignons blancs surgelés</t>
  </si>
  <si>
    <t xml:space="preserve">        ↳ Salade verte (laitue) — à réactualiser</t>
  </si>
  <si>
    <t xml:space="preserve">        ↳ Beurre doux 82% MG plaquette</t>
  </si>
  <si>
    <t xml:space="preserve">    ↳ CUISSES DE CANARD POELEES (aux navets)</t>
  </si>
  <si>
    <t xml:space="preserve">        ↳ NAVET rond violet France</t>
  </si>
  <si>
    <t xml:space="preserve">        ↳ Sucre poudre sac 1kg</t>
  </si>
  <si>
    <t>Fiche technique — CUISSES DE CANARD POÊLÉES</t>
  </si>
  <si>
    <t>CUISSES DE CANARD POÊLÉES  GRO_CDC_097</t>
  </si>
  <si>
    <t>1.</t>
  </si>
  <si>
    <t>2.</t>
  </si>
  <si>
    <t>3.</t>
  </si>
  <si>
    <t>4.</t>
  </si>
  <si>
    <t>5.</t>
  </si>
  <si>
    <t>6.</t>
  </si>
  <si>
    <t>7.</t>
  </si>
  <si>
    <t>8.</t>
  </si>
  <si>
    <t>↳ CUISSES DE CANARD POELEES (aux olives)  GRO_CDC_097A</t>
  </si>
  <si>
    <t>↳ Fond brun de veau reconstitue (collectivite)  GRO-FOND-VEAU</t>
  </si>
  <si>
    <t>↳ CUISSES DE CANARD POELEES (aux petits pois)  GRO_CDC_097B</t>
  </si>
  <si>
    <t>↳ PETITS POIS À LA PAYSANNE  GRO_CDC_168B</t>
  </si>
  <si>
    <t xml:space="preserve">    Petits oignons blancs surgelés</t>
  </si>
  <si>
    <t xml:space="preserve">    Beurre doux 82% MG plaquette</t>
  </si>
  <si>
    <t xml:space="preserve">    Sucre poudre sac 1kg</t>
  </si>
  <si>
    <t>↳ CUISSES DE CANARD POELEES (aux navets)  GRO_CDC_097C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</si>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</sst>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8">
        <f>E7*5.5</f>
        <v>0.055</v>
      </c>
    </row>
    <row r="8">
      <c r="A8" t="s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15</v>
      </c>
      <c r="G8" s="8">
        <f>E8*2.8</f>
        <v>0.168</v>
      </c>
    </row>
    <row r="9">
      <c r="A9" t="s" s="9">
        <v>18</v>
      </c>
      <c r="B9" t="s">
        <v>19</v>
      </c>
      <c r="C9" t="s">
        <v>20</v>
      </c>
      <c r="D9" s="4">
        <v>0.2925</v>
      </c>
      <c r="E9" s="6">
        <f>D9*$B$2</f>
        <v>0.2925</v>
      </c>
      <c r="F9" t="s">
        <v>15</v>
      </c>
      <c r="G9" s="8">
        <f>E9*0.003</f>
        <v>0.000877</v>
      </c>
    </row>
    <row r="10">
      <c r="A10" t="s">
        <v>21</v>
      </c>
      <c r="B10" t="s">
        <v>22</v>
      </c>
      <c r="C10" t="s">
        <v>23</v>
      </c>
      <c r="D10" s="4">
        <v>0.01</v>
      </c>
      <c r="E10" s="6">
        <f>D10*$B$2</f>
        <v>0.01</v>
      </c>
      <c r="F10" t="s">
        <v>24</v>
      </c>
      <c r="G10" s="8">
        <f>E10*2.2</f>
        <v>0.022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28</v>
      </c>
      <c r="G11" s="8">
        <f>E11*14.95</f>
        <v>0.299</v>
      </c>
    </row>
    <row r="12">
      <c r="A12" t="s">
        <v>29</v>
      </c>
      <c r="B12" t="s">
        <v>30</v>
      </c>
      <c r="C12" t="s">
        <v>31</v>
      </c>
      <c r="D12" s="4">
        <v>0.0045</v>
      </c>
      <c r="E12" s="6">
        <f>D12*$B$2</f>
        <v>0.0045</v>
      </c>
      <c r="F12" t="s">
        <v>24</v>
      </c>
      <c r="G12" s="8">
        <f>E12*2.7</f>
        <v>0.01215</v>
      </c>
    </row>
    <row r="13">
      <c r="A13" t="s">
        <v>32</v>
      </c>
      <c r="B13" t="s">
        <v>33</v>
      </c>
      <c r="C13" t="s">
        <v>34</v>
      </c>
      <c r="D13" s="4">
        <v>0.0075</v>
      </c>
      <c r="E13" s="6">
        <f>D13*$B$2</f>
        <v>0.0075</v>
      </c>
      <c r="F13" t="s">
        <v>24</v>
      </c>
      <c r="G13" s="8">
        <f>E13*0</f>
        <v>0</v>
      </c>
    </row>
    <row r="14">
      <c r="A14" t="s">
        <v>35</v>
      </c>
      <c r="B14" t="s">
        <v>36</v>
      </c>
      <c r="C14" t="s">
        <v>37</v>
      </c>
      <c r="D14" s="4">
        <v>0.035</v>
      </c>
      <c r="E14" s="6">
        <f>D14*$B$2</f>
        <v>0.035</v>
      </c>
      <c r="F14" t="s">
        <v>24</v>
      </c>
      <c r="G14" s="8">
        <f>E14*5.2</f>
        <v>0.182</v>
      </c>
    </row>
    <row r="15">
      <c r="A15" t="s">
        <v>38</v>
      </c>
      <c r="B15" t="s">
        <v>39</v>
      </c>
      <c r="C15" t="s">
        <v>40</v>
      </c>
      <c r="D15" s="4">
        <v>0.04</v>
      </c>
      <c r="E15" s="6">
        <f>D15*$B$2</f>
        <v>0.04</v>
      </c>
      <c r="F15" t="s">
        <v>24</v>
      </c>
      <c r="G15" s="8">
        <f>E15*1.1</f>
        <v>0.044</v>
      </c>
    </row>
    <row r="16">
      <c r="A16" t="s">
        <v>41</v>
      </c>
      <c r="B16" t="s">
        <v>42</v>
      </c>
      <c r="C16" t="s">
        <v>40</v>
      </c>
      <c r="D16" s="4">
        <v>0.35</v>
      </c>
      <c r="E16" s="6">
        <f>D16*$B$2</f>
        <v>0.35</v>
      </c>
      <c r="F16" t="s">
        <v>24</v>
      </c>
      <c r="G16" s="8">
        <f>E16*1.5</f>
        <v>0.525</v>
      </c>
    </row>
    <row r="17">
      <c r="A17" t="s">
        <v>43</v>
      </c>
      <c r="B17" t="s">
        <v>44</v>
      </c>
      <c r="C17" t="s">
        <v>40</v>
      </c>
      <c r="D17" s="4">
        <v>0.15</v>
      </c>
      <c r="E17" s="6">
        <f>D17*$B$2</f>
        <v>0.15</v>
      </c>
      <c r="F17" t="s">
        <v>24</v>
      </c>
      <c r="G17" s="8">
        <f>E17*3.2</f>
        <v>0.48</v>
      </c>
    </row>
    <row r="18">
      <c r="A18" t="s">
        <v>45</v>
      </c>
      <c r="B18" t="s">
        <v>46</v>
      </c>
      <c r="C18" t="s">
        <v>47</v>
      </c>
      <c r="D18" s="4">
        <v>0.01</v>
      </c>
      <c r="E18" s="6">
        <f>D18*$B$2</f>
        <v>0.01</v>
      </c>
      <c r="F18" t="s">
        <v>24</v>
      </c>
      <c r="G18" s="8">
        <f>E18*7.23</f>
        <v>0.0723</v>
      </c>
    </row>
    <row r="19">
      <c r="A19" t="s">
        <v>48</v>
      </c>
      <c r="B19" t="s">
        <v>49</v>
      </c>
      <c r="C19" t="s">
        <v>50</v>
      </c>
      <c r="D19" s="4">
        <v>0.0012</v>
      </c>
      <c r="E19" s="6">
        <f>D19*$B$2</f>
        <v>0.0012</v>
      </c>
      <c r="F19" t="s">
        <v>24</v>
      </c>
      <c r="G19" s="8">
        <f>E19*0.35</f>
        <v>0.00042</v>
      </c>
    </row>
    <row r="20">
      <c r="A20" t="s">
        <v>51</v>
      </c>
      <c r="B20" t="s">
        <v>52</v>
      </c>
      <c r="C20" t="s">
        <v>53</v>
      </c>
      <c r="D20" s="4">
        <v>0.04</v>
      </c>
      <c r="E20" s="6">
        <f>D20*$B$2</f>
        <v>0.04</v>
      </c>
      <c r="F20" t="s">
        <v>24</v>
      </c>
      <c r="G20" s="8">
        <f>E20*2.57</f>
        <v>0.1028</v>
      </c>
    </row>
    <row r="21">
      <c r="A21" t="s">
        <v>54</v>
      </c>
      <c r="B21" t="s">
        <v>55</v>
      </c>
      <c r="C21" t="s">
        <v>53</v>
      </c>
      <c r="D21" s="4">
        <v>0.09</v>
      </c>
      <c r="E21" s="6">
        <f>D21*$B$2</f>
        <v>0.09</v>
      </c>
      <c r="F21" t="s">
        <v>24</v>
      </c>
      <c r="G21" s="8">
        <f>E21*3.85</f>
        <v>0.3465</v>
      </c>
    </row>
    <row r="22">
      <c r="A22" t="s">
        <v>56</v>
      </c>
      <c r="B22" t="s">
        <v>57</v>
      </c>
      <c r="C22" t="s">
        <v>58</v>
      </c>
      <c r="D22" s="4">
        <v>0.675</v>
      </c>
      <c r="E22" s="6">
        <f>D22*$B$2</f>
        <v>0.675</v>
      </c>
      <c r="F22" t="s">
        <v>24</v>
      </c>
      <c r="G22" s="8">
        <f>E22*12.37</f>
        <v>8.34975</v>
      </c>
    </row>
    <row r="23">
      <c r="A23"/>
      <c r="B23"/>
      <c r="C23"/>
      <c r="D23"/>
      <c r="E23"/>
      <c r="F23" t="s" s="10">
        <v>59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>
        <v>1</v>
      </c>
      <c r="C2" t="s">
        <v>67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66</v>
      </c>
      <c r="B3">
        <v>2</v>
      </c>
      <c r="C3" t="s">
        <v>68</v>
      </c>
      <c r="D3" t="inlineStr" s="12">
        <is>
          <t>Préparations préliminaires - Déconditionner les cuisses de canard suivant les procédures. - Parer les cuisses.Réserver au froid dans un bac GN 2/1 H 250 en polycarbonate L muni d’une grille égouttoir et d’un couvercle.</t>
        </is>
      </c>
      <c r="E3" t="s" s="12"/>
      <c r="F3" t="s">
        <v>69</v>
      </c>
    </row>
    <row r="4">
      <c r="A4" t="s">
        <v>66</v>
      </c>
      <c r="B4">
        <v>3</v>
      </c>
      <c r="C4" t="s">
        <v>70</v>
      </c>
      <c r="D4" t="inlineStr" s="12">
        <is>
          <t>Confectionner les fonds - Dans un rondeau,réaliser 5 litres de jus de canard et 10 litres de fond de veau lié,à partir de fonds déshydratés,en se reportant aux recommandations du fabricant. Réserver au bain-marie ou en armoire chaude,en attente d’utilisation.</t>
        </is>
      </c>
      <c r="E4" t="s" s="12"/>
      <c r="F4"/>
    </row>
    <row r="5">
      <c r="A5" t="s">
        <v>66</v>
      </c>
      <c r="B5">
        <v>4</v>
      </c>
      <c r="C5" t="s">
        <v>71</v>
      </c>
      <c r="D5" t="inlineStr" s="12">
        <is>
          <t>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t>
        </is>
      </c>
      <c r="E5" t="s" s="12"/>
      <c r="F5" t="s">
        <v>72</v>
      </c>
    </row>
    <row r="6">
      <c r="A6" t="s">
        <v>66</v>
      </c>
      <c r="B6">
        <v>5</v>
      </c>
      <c r="C6" t="s">
        <v>73</v>
      </c>
      <c r="D6" t="inlineStr" s="12">
        <is>
          <t>Garniture aux olives - Mettre les olives vertes dans un bac GN 1/1 perforé. Passer 3 minutes au four vapeur. - Ajouter et répartir dans les bacs,5 minutes avant la fin de cuisson,les olives et le Madère. - Agiter les bacs de façon à lier l’ensemble des éléments.</t>
        </is>
      </c>
      <c r="E6" t="s" s="12"/>
      <c r="F6" t="s">
        <v>74</v>
      </c>
    </row>
    <row r="7">
      <c r="A7" t="s">
        <v>66</v>
      </c>
      <c r="B7">
        <v>6</v>
      </c>
      <c r="C7" t="s">
        <v>73</v>
      </c>
      <c r="D7" t="s" s="12">
        <v>75</v>
      </c>
      <c r="E7" t="s" s="12"/>
      <c r="F7"/>
    </row>
    <row r="8">
      <c r="A8" t="s">
        <v>66</v>
      </c>
      <c r="B8">
        <v>7</v>
      </c>
      <c r="C8" t="s">
        <v>73</v>
      </c>
      <c r="D8" t="inlineStr" s="12">
        <is>
          <t>Garniture aux navets - Éplucher,laver et tailler les navets en quartiers,de façon régulière. - Glacer les navets à blanc (voir la recette). - Glacer à brun les petits oignons grelots (voir la recette).</t>
        </is>
      </c>
      <c r="E8" t="s" s="12"/>
      <c r="F8"/>
    </row>
    <row r="9">
      <c r="A9" t="s">
        <v>66</v>
      </c>
      <c r="B9">
        <v>8</v>
      </c>
      <c r="C9" t="s">
        <v>76</v>
      </c>
      <c r="D9" t="s" s="12">
        <v>77</v>
      </c>
      <c r="E9" t="s" s="12"/>
      <c r="F9"/>
    </row>
    <row r="10">
      <c r="A10" t="s">
        <v>78</v>
      </c>
      <c r="B10"/>
      <c r="C10"/>
      <c r="D10" t="s">
        <v>79</v>
      </c>
      <c r="E10"/>
      <c r="F10"/>
    </row>
    <row r="11">
      <c r="A11" t="s">
        <v>80</v>
      </c>
      <c r="B11">
        <v>1</v>
      </c>
      <c r="C11" t="s">
        <v>81</v>
      </c>
      <c r="D11" t="s" s="12">
        <v>82</v>
      </c>
      <c r="E11" t="s" s="12"/>
      <c r="F11"/>
    </row>
    <row r="12">
      <c r="A12" t="s">
        <v>83</v>
      </c>
      <c r="B12"/>
      <c r="C12"/>
      <c r="D12" t="s">
        <v>79</v>
      </c>
      <c r="E12"/>
      <c r="F12"/>
    </row>
    <row r="13">
      <c r="A13" t="s">
        <v>84</v>
      </c>
      <c r="B13">
        <v>1</v>
      </c>
      <c r="C13"/>
      <c r="D13" t="inlineStr" s="12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13" t="s" s="12"/>
      <c r="F13"/>
    </row>
    <row r="14">
      <c r="A14" t="s">
        <v>85</v>
      </c>
      <c r="B14"/>
      <c r="C14"/>
      <c r="D14" t="s">
        <v>79</v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86</v>
      </c>
      <c r="B1" t="s" s="7">
        <v>87</v>
      </c>
      <c r="C1" t="s" s="7">
        <v>88</v>
      </c>
      <c r="D1" t="s" s="7">
        <v>89</v>
      </c>
      <c r="E1" t="s" s="7">
        <v>10</v>
      </c>
    </row>
    <row r="2">
      <c r="A2">
        <v>0</v>
      </c>
      <c r="B2" t="s">
        <v>66</v>
      </c>
      <c r="C2" t="s">
        <v>90</v>
      </c>
      <c r="D2" s="6">
        <f>'Besoins'!$B$2*100</f>
        <v>100</v>
      </c>
      <c r="E2" t="s">
        <v>3</v>
      </c>
    </row>
    <row r="3">
      <c r="A3">
        <v>1</v>
      </c>
      <c r="B3" t="s">
        <v>91</v>
      </c>
      <c r="C3" t="s">
        <v>90</v>
      </c>
      <c r="D3" s="6">
        <f>'Besoins'!$B$2*1</f>
        <v>1</v>
      </c>
      <c r="E3" t="s">
        <v>3</v>
      </c>
    </row>
    <row r="4">
      <c r="A4">
        <v>2</v>
      </c>
      <c r="B4" t="s">
        <v>92</v>
      </c>
      <c r="C4" t="s">
        <v>93</v>
      </c>
      <c r="D4" s="6">
        <f>'Besoins'!$B$2*0.225</f>
        <v>0.225</v>
      </c>
      <c r="E4" t="s">
        <v>24</v>
      </c>
    </row>
    <row r="5">
      <c r="A5">
        <v>2</v>
      </c>
      <c r="B5" t="s">
        <v>94</v>
      </c>
      <c r="C5" t="s">
        <v>90</v>
      </c>
      <c r="D5" s="6">
        <f>'Besoins'!$B$2*0.1</f>
        <v>0.1</v>
      </c>
      <c r="E5" t="s">
        <v>15</v>
      </c>
    </row>
    <row r="6">
      <c r="A6">
        <v>3</v>
      </c>
      <c r="B6" t="s">
        <v>95</v>
      </c>
      <c r="C6" t="s">
        <v>93</v>
      </c>
      <c r="D6" s="6">
        <f>'Besoins'!$B$2*0.0975</f>
        <v>0.0975</v>
      </c>
      <c r="E6" t="s">
        <v>15</v>
      </c>
    </row>
    <row r="7">
      <c r="A7">
        <v>3</v>
      </c>
      <c r="B7" t="s">
        <v>96</v>
      </c>
      <c r="C7" t="s">
        <v>93</v>
      </c>
      <c r="D7" s="6">
        <f>'Besoins'!$B$2*0.0025</f>
        <v>0.0025</v>
      </c>
      <c r="E7" t="s">
        <v>24</v>
      </c>
    </row>
    <row r="8">
      <c r="A8">
        <v>2</v>
      </c>
      <c r="B8" t="s">
        <v>97</v>
      </c>
      <c r="C8" t="s">
        <v>93</v>
      </c>
      <c r="D8" s="6">
        <f>'Besoins'!$B$2*0.02</f>
        <v>0.02</v>
      </c>
      <c r="E8" t="s">
        <v>15</v>
      </c>
    </row>
    <row r="9">
      <c r="A9">
        <v>2</v>
      </c>
      <c r="B9" t="s">
        <v>98</v>
      </c>
      <c r="C9" t="s">
        <v>93</v>
      </c>
      <c r="D9" s="6">
        <f>'Besoins'!$B$2*0.02</f>
        <v>0.02</v>
      </c>
      <c r="E9" t="s">
        <v>28</v>
      </c>
    </row>
    <row r="10">
      <c r="A10">
        <v>2</v>
      </c>
      <c r="B10" t="s">
        <v>99</v>
      </c>
      <c r="C10" t="s">
        <v>93</v>
      </c>
      <c r="D10" s="6">
        <f>'Besoins'!$B$2*0.005</f>
        <v>0.005</v>
      </c>
      <c r="E10" t="s">
        <v>15</v>
      </c>
    </row>
    <row r="11">
      <c r="A11">
        <v>2</v>
      </c>
      <c r="B11" t="s">
        <v>100</v>
      </c>
      <c r="C11" t="s">
        <v>93</v>
      </c>
      <c r="D11" s="6">
        <f>'Besoins'!$B$2*0.0004</f>
        <v>0.0004</v>
      </c>
      <c r="E11" t="s">
        <v>24</v>
      </c>
    </row>
    <row r="12">
      <c r="A12">
        <v>1</v>
      </c>
      <c r="B12" t="s">
        <v>101</v>
      </c>
      <c r="C12" t="s">
        <v>90</v>
      </c>
      <c r="D12" s="6">
        <f>'Besoins'!$B$2*1</f>
        <v>1</v>
      </c>
      <c r="E12" t="s">
        <v>3</v>
      </c>
    </row>
    <row r="13">
      <c r="A13">
        <v>2</v>
      </c>
      <c r="B13" t="s">
        <v>92</v>
      </c>
      <c r="C13" t="s">
        <v>93</v>
      </c>
      <c r="D13" s="6">
        <f>'Besoins'!$B$2*0.225</f>
        <v>0.225</v>
      </c>
      <c r="E13" t="s">
        <v>24</v>
      </c>
    </row>
    <row r="14">
      <c r="A14">
        <v>2</v>
      </c>
      <c r="B14" t="s">
        <v>94</v>
      </c>
      <c r="C14" t="s">
        <v>90</v>
      </c>
      <c r="D14" s="6">
        <f>'Besoins'!$B$2*0.1</f>
        <v>0.1</v>
      </c>
      <c r="E14" t="s">
        <v>15</v>
      </c>
    </row>
    <row r="15">
      <c r="A15">
        <v>3</v>
      </c>
      <c r="B15" t="s">
        <v>95</v>
      </c>
      <c r="C15" t="s">
        <v>93</v>
      </c>
      <c r="D15" s="6">
        <f>'Besoins'!$B$2*0.0975</f>
        <v>0.0975</v>
      </c>
      <c r="E15" t="s">
        <v>15</v>
      </c>
    </row>
    <row r="16">
      <c r="A16">
        <v>3</v>
      </c>
      <c r="B16" t="s">
        <v>96</v>
      </c>
      <c r="C16" t="s">
        <v>93</v>
      </c>
      <c r="D16" s="6">
        <f>'Besoins'!$B$2*0.0025</f>
        <v>0.0025</v>
      </c>
      <c r="E16" t="s">
        <v>24</v>
      </c>
    </row>
    <row r="17">
      <c r="A17">
        <v>2</v>
      </c>
      <c r="B17" t="s">
        <v>97</v>
      </c>
      <c r="C17" t="s">
        <v>93</v>
      </c>
      <c r="D17" s="6">
        <f>'Besoins'!$B$2*0.02</f>
        <v>0.02</v>
      </c>
      <c r="E17" t="s">
        <v>15</v>
      </c>
    </row>
    <row r="18">
      <c r="A18">
        <v>2</v>
      </c>
      <c r="B18" t="s">
        <v>102</v>
      </c>
      <c r="C18" t="s">
        <v>90</v>
      </c>
      <c r="D18" s="6">
        <f>'Besoins'!$B$2*1</f>
        <v>1</v>
      </c>
      <c r="E18" t="s">
        <v>3</v>
      </c>
    </row>
    <row r="19">
      <c r="A19">
        <v>3</v>
      </c>
      <c r="B19" t="s">
        <v>103</v>
      </c>
      <c r="C19" t="s">
        <v>93</v>
      </c>
      <c r="D19" s="6">
        <f>'Besoins'!$B$2*0.15</f>
        <v>0.15</v>
      </c>
      <c r="E19" t="s">
        <v>24</v>
      </c>
    </row>
    <row r="20">
      <c r="A20">
        <v>3</v>
      </c>
      <c r="B20" t="s">
        <v>104</v>
      </c>
      <c r="C20" t="s">
        <v>93</v>
      </c>
      <c r="D20" s="6">
        <f>'Besoins'!$B$2*0.03</f>
        <v>0.03</v>
      </c>
      <c r="E20" t="s">
        <v>24</v>
      </c>
    </row>
    <row r="21">
      <c r="A21">
        <v>3</v>
      </c>
      <c r="B21" t="s">
        <v>105</v>
      </c>
      <c r="C21" t="s">
        <v>93</v>
      </c>
      <c r="D21" s="6">
        <f>'Besoins'!$B$2*0.04</f>
        <v>0.04</v>
      </c>
      <c r="E21" t="s">
        <v>24</v>
      </c>
    </row>
    <row r="22">
      <c r="A22">
        <v>3</v>
      </c>
      <c r="B22" t="s">
        <v>106</v>
      </c>
      <c r="C22" t="s">
        <v>93</v>
      </c>
      <c r="D22" s="6">
        <f>'Besoins'!$B$2*0.01</f>
        <v>0.01</v>
      </c>
      <c r="E22" t="s">
        <v>24</v>
      </c>
    </row>
    <row r="23">
      <c r="A23">
        <v>3</v>
      </c>
      <c r="B23" t="s">
        <v>107</v>
      </c>
      <c r="C23" t="s">
        <v>93</v>
      </c>
      <c r="D23" s="6">
        <f>'Besoins'!$B$2*0.02</f>
        <v>0.02</v>
      </c>
      <c r="E23" t="s">
        <v>24</v>
      </c>
    </row>
    <row r="24">
      <c r="A24">
        <v>3</v>
      </c>
      <c r="B24" t="s">
        <v>108</v>
      </c>
      <c r="C24" t="s">
        <v>93</v>
      </c>
      <c r="D24" s="6">
        <f>'Besoins'!$B$2*0.002</f>
        <v>0.002</v>
      </c>
      <c r="E24" t="s">
        <v>24</v>
      </c>
    </row>
    <row r="25">
      <c r="A25">
        <v>2</v>
      </c>
      <c r="B25" t="s">
        <v>109</v>
      </c>
      <c r="C25" t="s">
        <v>93</v>
      </c>
      <c r="D25" s="6">
        <f>'Besoins'!$B$2*0.04</f>
        <v>0.04</v>
      </c>
      <c r="E25" t="s">
        <v>24</v>
      </c>
    </row>
    <row r="26">
      <c r="A26">
        <v>2</v>
      </c>
      <c r="B26" t="s">
        <v>110</v>
      </c>
      <c r="C26" t="s">
        <v>93</v>
      </c>
      <c r="D26" s="6">
        <f>'Besoins'!$B$2*0.03</f>
        <v>0.03</v>
      </c>
      <c r="E26" t="s">
        <v>24</v>
      </c>
    </row>
    <row r="27">
      <c r="A27">
        <v>2</v>
      </c>
      <c r="B27" t="s">
        <v>111</v>
      </c>
      <c r="C27" t="s">
        <v>93</v>
      </c>
      <c r="D27" s="6">
        <f>'Besoins'!$B$2*0.01</f>
        <v>0.01</v>
      </c>
      <c r="E27" t="s">
        <v>24</v>
      </c>
    </row>
    <row r="28">
      <c r="A28">
        <v>2</v>
      </c>
      <c r="B28" t="s">
        <v>112</v>
      </c>
      <c r="C28" t="s">
        <v>93</v>
      </c>
      <c r="D28" s="6">
        <f>'Besoins'!$B$2*0.0075</f>
        <v>0.0075</v>
      </c>
      <c r="E28" t="s">
        <v>24</v>
      </c>
    </row>
    <row r="29">
      <c r="A29">
        <v>2</v>
      </c>
      <c r="B29" t="s">
        <v>99</v>
      </c>
      <c r="C29" t="s">
        <v>93</v>
      </c>
      <c r="D29" s="6">
        <f>'Besoins'!$B$2*0.005</f>
        <v>0.005</v>
      </c>
      <c r="E29" t="s">
        <v>15</v>
      </c>
    </row>
    <row r="30">
      <c r="A30">
        <v>2</v>
      </c>
      <c r="B30" t="s">
        <v>100</v>
      </c>
      <c r="C30" t="s">
        <v>93</v>
      </c>
      <c r="D30" s="6">
        <f>'Besoins'!$B$2*0.0004</f>
        <v>0.0004</v>
      </c>
      <c r="E30" t="s">
        <v>24</v>
      </c>
    </row>
    <row r="31">
      <c r="A31">
        <v>1</v>
      </c>
      <c r="B31" t="s">
        <v>113</v>
      </c>
      <c r="C31" t="s">
        <v>90</v>
      </c>
      <c r="D31" s="6">
        <f>'Besoins'!$B$2*1</f>
        <v>1</v>
      </c>
      <c r="E31" t="s">
        <v>3</v>
      </c>
    </row>
    <row r="32">
      <c r="A32">
        <v>2</v>
      </c>
      <c r="B32" t="s">
        <v>92</v>
      </c>
      <c r="C32" t="s">
        <v>93</v>
      </c>
      <c r="D32" s="6">
        <f>'Besoins'!$B$2*0.225</f>
        <v>0.225</v>
      </c>
      <c r="E32" t="s">
        <v>24</v>
      </c>
    </row>
    <row r="33">
      <c r="A33">
        <v>2</v>
      </c>
      <c r="B33" t="s">
        <v>94</v>
      </c>
      <c r="C33" t="s">
        <v>90</v>
      </c>
      <c r="D33" s="6">
        <f>'Besoins'!$B$2*0.1</f>
        <v>0.1</v>
      </c>
      <c r="E33" t="s">
        <v>15</v>
      </c>
    </row>
    <row r="34">
      <c r="A34">
        <v>3</v>
      </c>
      <c r="B34" t="s">
        <v>95</v>
      </c>
      <c r="C34" t="s">
        <v>93</v>
      </c>
      <c r="D34" s="6">
        <f>'Besoins'!$B$2*0.0975</f>
        <v>0.0975</v>
      </c>
      <c r="E34" t="s">
        <v>15</v>
      </c>
    </row>
    <row r="35">
      <c r="A35">
        <v>3</v>
      </c>
      <c r="B35" t="s">
        <v>96</v>
      </c>
      <c r="C35" t="s">
        <v>93</v>
      </c>
      <c r="D35" s="6">
        <f>'Besoins'!$B$2*0.0025</f>
        <v>0.0025</v>
      </c>
      <c r="E35" t="s">
        <v>24</v>
      </c>
    </row>
    <row r="36">
      <c r="A36">
        <v>2</v>
      </c>
      <c r="B36" t="s">
        <v>97</v>
      </c>
      <c r="C36" t="s">
        <v>93</v>
      </c>
      <c r="D36" s="6">
        <f>'Besoins'!$B$2*0.02</f>
        <v>0.02</v>
      </c>
      <c r="E36" t="s">
        <v>15</v>
      </c>
    </row>
    <row r="37">
      <c r="A37">
        <v>2</v>
      </c>
      <c r="B37" t="s">
        <v>114</v>
      </c>
      <c r="C37" t="s">
        <v>93</v>
      </c>
      <c r="D37" s="6">
        <f>'Besoins'!$B$2*0.35</f>
        <v>0.35</v>
      </c>
      <c r="E37" t="s">
        <v>24</v>
      </c>
    </row>
    <row r="38">
      <c r="A38">
        <v>2</v>
      </c>
      <c r="B38" t="s">
        <v>110</v>
      </c>
      <c r="C38" t="s">
        <v>93</v>
      </c>
      <c r="D38" s="6">
        <f>'Besoins'!$B$2*0.03</f>
        <v>0.03</v>
      </c>
      <c r="E38" t="s">
        <v>24</v>
      </c>
    </row>
    <row r="39">
      <c r="A39">
        <v>2</v>
      </c>
      <c r="B39" t="s">
        <v>112</v>
      </c>
      <c r="C39" t="s">
        <v>93</v>
      </c>
      <c r="D39" s="6">
        <f>'Besoins'!$B$2*0.0075</f>
        <v>0.0075</v>
      </c>
      <c r="E39" t="s">
        <v>24</v>
      </c>
    </row>
    <row r="40">
      <c r="A40">
        <v>2</v>
      </c>
      <c r="B40" t="s">
        <v>115</v>
      </c>
      <c r="C40" t="s">
        <v>93</v>
      </c>
      <c r="D40" s="6">
        <f>'Besoins'!$B$2*0.0025</f>
        <v>0.0025</v>
      </c>
      <c r="E40" t="s">
        <v>24</v>
      </c>
    </row>
    <row r="41">
      <c r="A41">
        <v>2</v>
      </c>
      <c r="B41" t="s">
        <v>100</v>
      </c>
      <c r="C41" t="s">
        <v>93</v>
      </c>
      <c r="D41" s="6">
        <f>'Besoins'!$B$2*0.0004</f>
        <v>0.0004</v>
      </c>
      <c r="E41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116</v>
      </c>
      <c r="B1"/>
      <c r="C1"/>
      <c r="D1"/>
    </row>
    <row r="2">
      <c r="A2" t="str" s="13">
        <f>"GRO_CDC_097 · GRO.VOLAILLE · référence : "&amp;Besoins!B3&amp;" "&amp;Besoins!C3&amp;" · multiplicateur réglable sur la feuille ""Besoins"""</f>
        <v>GRO_CDC_097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117</v>
      </c>
      <c r="B4"/>
      <c r="C4"/>
      <c r="D4"/>
    </row>
    <row r="5">
      <c r="A5" t="s" s="15">
        <v>118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119</v>
      </c>
      <c r="B6" t="str" s="12">
        <f>"[PRÉPARER] "&amp;Procedure!D3</f>
        <v>[PRÉPARER] Préparations préliminaires - Déconditionner les cuisses de canard suivant les procédures. - Parer les cuisses.Réserver au froid dans un bac GN 2/1 H 250 en polycarbonate L muni d’une grille égouttoir et d’un couvercle.</v>
      </c>
      <c r="C6"/>
      <c r="D6"/>
    </row>
    <row r="7">
      <c r="A7" t="s" s="15">
        <v>120</v>
      </c>
      <c r="B7" t="str" s="12">
        <f>"[CONFECTIONNER] "&amp;Procedure!D4</f>
        <v>[CONFECTIONNER] Confectionner les fonds - Dans un rondeau,réaliser 5 litres de jus de canard et 10 litres de fond de veau lié,à partir de fonds déshydratés,en se reportant aux recommandations du fabricant. Réserver au bain-marie ou en armoire chaude,en attente d’utilisation.</v>
      </c>
      <c r="C7"/>
      <c r="D7"/>
    </row>
    <row r="8">
      <c r="A8" t="s" s="15">
        <v>121</v>
      </c>
      <c r="B8" t="str" s="12">
        <f>"[CHAUFFER] "&amp;Procedure!D5</f>
        <v>[CHAUFFER] 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v>
      </c>
      <c r="C8"/>
      <c r="D8"/>
    </row>
    <row r="9">
      <c r="A9" t="s" s="15">
        <v>122</v>
      </c>
      <c r="B9" t="str" s="12">
        <f>"[FOURRER] "&amp;Procedure!D6</f>
        <v>[FOURRER] Garniture aux olives - Mettre les olives vertes dans un bac GN 1/1 perforé. Passer 3 minutes au four vapeur. - Ajouter et répartir dans les bacs,5 minutes avant la fin de cuisson,les olives et le Madère. - Agiter les bacs de façon à lier l’ensemble des éléments.</v>
      </c>
      <c r="C9"/>
      <c r="D9"/>
    </row>
    <row r="10">
      <c r="A10" t="s" s="15">
        <v>123</v>
      </c>
      <c r="B10" t="str" s="12">
        <f>"[FOURRER] "&amp;Procedure!D7</f>
        <v>[FOURRER] Garniture aux petits pois - Ajouter le madère au fond de cuisson. - Garnir avec des petits pois à la paysanne (voir la recette).</v>
      </c>
      <c r="C10"/>
      <c r="D10"/>
    </row>
    <row r="11">
      <c r="A11" t="s" s="15">
        <v>124</v>
      </c>
      <c r="B11" t="str" s="12">
        <f>"[FOURRER] "&amp;Procedure!D8</f>
        <v>[FOURRER] Garniture aux navets - Éplucher,laver et tailler les navets en quartiers,de façon régulière. - Glacer les navets à blanc (voir la recette). - Glacer à brun les petits oignons grelots (voir la recette).</v>
      </c>
      <c r="C11"/>
      <c r="D11"/>
    </row>
    <row r="12">
      <c r="A12" t="s" s="15">
        <v>125</v>
      </c>
      <c r="B12" t="str" s="12">
        <f>"[DRESSER] "&amp;Procedure!D9</f>
        <v>[DRESSER] Dresser et servir - Dresser la cuisse de canard à l’assiette.Napper de fond de poêlage. - Accompagner avec la garniture choisie.</v>
      </c>
      <c r="C12"/>
      <c r="D12"/>
    </row>
    <row r="13">
      <c r="A13"/>
      <c r="B13"/>
      <c r="C13"/>
      <c r="D13"/>
    </row>
    <row r="14">
      <c r="A14" t="s" s="14">
        <v>126</v>
      </c>
      <c r="B14"/>
      <c r="C14"/>
      <c r="D14"/>
    </row>
    <row r="15">
      <c r="A15"/>
      <c r="B15" t="s" s="16">
        <v>79</v>
      </c>
      <c r="C15"/>
      <c r="D15"/>
    </row>
    <row r="16">
      <c r="A16"/>
      <c r="B16"/>
      <c r="C16"/>
      <c r="D16"/>
    </row>
    <row r="17">
      <c r="A17" t="s" s="14">
        <v>127</v>
      </c>
      <c r="B17"/>
      <c r="C17"/>
      <c r="D17"/>
    </row>
    <row r="18">
      <c r="A18" t="s" s="15">
        <v>118</v>
      </c>
      <c r="B18" t="str" s="12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4">
        <v>128</v>
      </c>
      <c r="B20"/>
      <c r="C20"/>
      <c r="D20"/>
    </row>
    <row r="21">
      <c r="A21"/>
      <c r="B21" t="s" s="16">
        <v>79</v>
      </c>
      <c r="C21"/>
      <c r="D21"/>
    </row>
    <row r="22">
      <c r="A22"/>
      <c r="B22"/>
      <c r="C22"/>
      <c r="D22"/>
    </row>
    <row r="23">
      <c r="A23" t="s" s="14">
        <v>129</v>
      </c>
      <c r="B23"/>
      <c r="C23"/>
      <c r="D23"/>
    </row>
    <row r="24">
      <c r="A24" t="s" s="15">
        <v>118</v>
      </c>
      <c r="B24" t="str" s="12">
        <f>Procedure!D13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24"/>
      <c r="D24"/>
    </row>
    <row r="25">
      <c r="A25"/>
      <c r="B25" t="str">
        <f>Besoins!B17</f>
        <v>Petits pois surgelés</v>
      </c>
      <c r="C25" s="6">
        <f>Besoins!E17</f>
        <v>0.15</v>
      </c>
      <c r="D25" t="str">
        <f>Besoins!F17</f>
        <v>kg</v>
      </c>
    </row>
    <row r="26">
      <c r="A26"/>
      <c r="B26" t="s">
        <v>130</v>
      </c>
      <c r="C26" s="6">
        <f>'Besoins'!$B$2*0.03</f>
        <v>0.03</v>
      </c>
      <c r="D26" t="s">
        <v>24</v>
      </c>
    </row>
    <row r="27">
      <c r="A27"/>
      <c r="B27" t="str">
        <f>Besoins!B15</f>
        <v>CAROTTE France extra colis 12kg</v>
      </c>
      <c r="C27" s="6">
        <f>Besoins!E15</f>
        <v>0.04</v>
      </c>
      <c r="D27" t="str">
        <f>Besoins!F15</f>
        <v>kg</v>
      </c>
    </row>
    <row r="28">
      <c r="A28"/>
      <c r="B28" t="str">
        <f>Besoins!B18</f>
        <v>Laitue mono 4G</v>
      </c>
      <c r="C28" s="6">
        <f>Besoins!E18</f>
        <v>0.01</v>
      </c>
      <c r="D28" t="str">
        <f>Besoins!F18</f>
        <v>kg</v>
      </c>
    </row>
    <row r="29">
      <c r="A29"/>
      <c r="B29" t="s">
        <v>131</v>
      </c>
      <c r="C29" s="6">
        <f>'Besoins'!$B$2*0.02</f>
        <v>0.02</v>
      </c>
      <c r="D29" t="s">
        <v>24</v>
      </c>
    </row>
    <row r="30">
      <c r="A30"/>
      <c r="B30" t="s">
        <v>132</v>
      </c>
      <c r="C30" s="6">
        <f>'Besoins'!$B$2*0.002</f>
        <v>0.002</v>
      </c>
      <c r="D30" t="s">
        <v>24</v>
      </c>
    </row>
    <row r="31">
      <c r="A31"/>
      <c r="B31"/>
      <c r="C31"/>
      <c r="D31"/>
    </row>
    <row r="32">
      <c r="A32" t="s" s="14">
        <v>133</v>
      </c>
      <c r="B32"/>
      <c r="C32"/>
      <c r="D32"/>
    </row>
    <row r="33">
      <c r="A33"/>
      <c r="B33" t="s" s="16">
        <v>79</v>
      </c>
      <c r="C33"/>
      <c r="D33"/>
    </row>
    <row r="34">
      <c r="A34"/>
      <c r="B34"/>
      <c r="C34"/>
      <c r="D34"/>
    </row>
    <row r="35">
      <c r="A35" t="s" s="17">
        <v>134</v>
      </c>
      <c r="B35"/>
      <c r="C35"/>
      <c r="D3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  <mergeCell ref="B21:D21"/>
    <mergeCell ref="A23:D23"/>
    <mergeCell ref="B24:D24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2026-09-15T13:24:25Z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2026-09-15T13:24:25Z</dcterms:modified>
  <cp:revision>1</cp:revision>
</cp:coreProperties>
</file>