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<sst xmlns="http://schemas.openxmlformats.org/spreadsheetml/2006/main" count="111" uniqueCount="111">
  <si>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</si>
  <si>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</si>
  <si>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</si>
  <si>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</si>
  <si>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</si>
  <si>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</si>
  <si>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</si>
  <si>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</si>
  <si>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</si>
  <si>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</si>
  <si>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</si>
  <si>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</si>
  <si>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VIN-ROUGE-CUI</t>
  </si>
  <si>
    <t>Vin rouge de cuisson (table)</t>
  </si>
  <si>
    <t>Vins et bières de cuisson</t>
  </si>
  <si>
    <t>lt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</si>
  <si>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</si>
  <si>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</si>
  <si>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</si>
  <si>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</si>
  <si>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</si>
  <si>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</si>
  <si>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</si>
  <si>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</si>
  <si>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</si>
  <si>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</si>
  <si>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</si>
  <si>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</si>
  <si>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</si>
  <si>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RNM0420123</t>
  </si>
  <si>
    <t>CAROTTE France extra colis 12kg</t>
  </si>
  <si>
    <t>Légumes</t>
  </si>
  <si>
    <t>RNM23500123</t>
  </si>
  <si>
    <t>CHAMPIGNON DE PARIS Pologne pied coupé cat.I plateau</t>
  </si>
  <si>
    <t>RNM57226340</t>
  </si>
  <si>
    <t>PERSIL frisé U.E. botte</t>
  </si>
  <si>
    <t>bte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</si>
  <si>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</si>
  <si>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</si>
  <si>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</si>
  <si>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</si>
  <si>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</si>
  <si>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</si>
  <si>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RNMS00786</t>
  </si>
  <si>
    <t>Petits oignons blancs surgelés</t>
  </si>
  <si>
    <t>Pommes de terre surgelées</t>
  </si>
  <si>
    <t>RNMS00331</t>
  </si>
  <si>
    <t>Poulet PAC sans abat France</t>
  </si>
  <si>
    <t>Volailles et lapins surgelés</t>
  </si>
  <si>
    <t>RNM0090154</t>
  </si>
  <si>
    <t>PORC (longe) avec travers et palette France</t>
  </si>
  <si>
    <t>Porc frais</t>
  </si>
  <si>
    <t>Total</t>
  </si>
  <si>
    <t>Recette</t>
  </si>
  <si>
    <t>#</t>
  </si>
  <si>
    <t>Verbe</t>
  </si>
  <si>
    <t>Étape</t>
  </si>
  <si>
    <t>Précision technique</t>
  </si>
  <si>
    <t>Durée</t>
  </si>
  <si>
    <t>COQ AU VIN</t>
  </si>
  <si>
    <t>METTRE EN PLACE</t>
  </si>
  <si>
    <t>HABILLER</t>
  </si>
  <si>
    <t>105 min (repos)</t>
  </si>
  <si>
    <t>MARINER</t>
  </si>
  <si>
    <t>85 min (prepa)</t>
  </si>
  <si>
    <t>ÉGOUTTER</t>
  </si>
  <si>
    <t>71 min (cuisson)</t>
  </si>
  <si>
    <t>PRÉPARER</t>
  </si>
  <si>
    <t>5 min (cuisson)</t>
  </si>
  <si>
    <t>DÉCANTER</t>
  </si>
  <si>
    <t>70 min (prepa)</t>
  </si>
  <si>
    <t>SAUTER</t>
  </si>
  <si>
    <t>DRESSER</t>
  </si>
  <si>
    <t>Fond de volaille reconstitue (collectivite)</t>
  </si>
  <si>
    <t>DISSOUDRE</t>
  </si>
  <si>
    <t>Délayer la poudre dans l'eau froide en fouettant, puis porter à ébullition en remuant régulièrement.</t>
  </si>
  <si>
    <t>Fond brun lie reconstitue (collectivite)</t>
  </si>
  <si>
    <t>Niveau</t>
  </si>
  <si>
    <t>Composant</t>
  </si>
  <si>
    <t>Type</t>
  </si>
  <si>
    <t>Quantité (× multiplicateur, voir feuille Besoins)</t>
  </si>
  <si>
    <t>recette</t>
  </si>
  <si>
    <t xml:space="preserve">    ↳ Poulet PAC sans abat France</t>
  </si>
  <si>
    <t>matiere</t>
  </si>
  <si>
    <t xml:space="preserve">    ↳ CAROTTE France extra colis 12kg</t>
  </si>
  <si>
    <t xml:space="preserve">    ↳ Oignons émincés 4G</t>
  </si>
  <si>
    <t xml:space="preserve">    ↳ Ail haché IQF</t>
  </si>
  <si>
    <t xml:space="preserve">    ↳ Vin rouge de cuisson (table)</t>
  </si>
  <si>
    <t xml:space="preserve">    ↳ Huile de tournesol raffinée vrac</t>
  </si>
  <si>
    <t xml:space="preserve">    ↳ Farine de blé T55</t>
  </si>
  <si>
    <t xml:space="preserve">    ↳ Fond de volaille reconstitue (collectivite)</t>
  </si>
  <si>
    <t xml:space="preserve">        ↳ EAU</t>
  </si>
  <si>
    <t xml:space="preserve">        ↳ Fonds Brun Lié (Knorr Professional)</t>
  </si>
  <si>
    <t xml:space="preserve">    ↳ Fond brun lie reconstitue (collectivite)</t>
  </si>
  <si>
    <t xml:space="preserve">    ↳ PORC (longe) avec travers et palette France</t>
  </si>
  <si>
    <t xml:space="preserve">    ↳ CHAMPIGNON DE PARIS Pologne pied coupé cat.I plateau</t>
  </si>
  <si>
    <t xml:space="preserve">    ↳ Petits oignons blancs surgelés</t>
  </si>
  <si>
    <t xml:space="preserve">    ↳ PERSIL frisé U.E. botte</t>
  </si>
  <si>
    <t>Fiche technique — COQ AU VIN</t>
  </si>
  <si>
    <t>COQ AU VIN  GRO_CDC_095</t>
  </si>
  <si>
    <t>1.</t>
  </si>
  <si>
    <t>2.</t>
  </si>
  <si>
    <t>3.</t>
  </si>
  <si>
    <t>4.</t>
  </si>
  <si>
    <t>5.</t>
  </si>
  <si>
    <t>6.</t>
  </si>
  <si>
    <t>7.</t>
  </si>
  <si>
    <t>8.</t>
  </si>
  <si>
    <t>↳ Fond de volaille reconstitue (collectivite)  GRO-FOND-VOLAIL</t>
  </si>
  <si>
    <t>↳ Fond brun lie reconstitue (collectivite)  GRO-FOND-BRUN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</si>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</sst>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10</v>
      </c>
      <c r="E7" s="6">
        <f>D7*$B$2</f>
        <v>10</v>
      </c>
      <c r="F7" t="s">
        <v>15</v>
      </c>
      <c r="G7" s="8">
        <f>E7*2.6</f>
        <v>26</v>
      </c>
    </row>
    <row r="8">
      <c r="A8" t="s" s="9">
        <v>16</v>
      </c>
      <c r="B8" t="s">
        <v>17</v>
      </c>
      <c r="C8" t="s">
        <v>18</v>
      </c>
      <c r="D8" s="4">
        <v>8.775</v>
      </c>
      <c r="E8" s="6">
        <f>D8*$B$2</f>
        <v>8.775</v>
      </c>
      <c r="F8" t="s">
        <v>15</v>
      </c>
      <c r="G8" s="8">
        <f>E8*0.003</f>
        <v>0.026325</v>
      </c>
    </row>
    <row r="9">
      <c r="A9" t="s">
        <v>19</v>
      </c>
      <c r="B9" t="s">
        <v>20</v>
      </c>
      <c r="C9" t="s">
        <v>21</v>
      </c>
      <c r="D9" s="4">
        <v>0.45</v>
      </c>
      <c r="E9" s="6">
        <f>D9*$B$2</f>
        <v>0.45</v>
      </c>
      <c r="F9" t="s">
        <v>22</v>
      </c>
      <c r="G9" s="8">
        <f>E9*0.56</f>
        <v>0.252</v>
      </c>
    </row>
    <row r="10">
      <c r="A10" t="s">
        <v>23</v>
      </c>
      <c r="B10" t="s">
        <v>24</v>
      </c>
      <c r="C10" t="s">
        <v>25</v>
      </c>
      <c r="D10" s="4">
        <v>0.225</v>
      </c>
      <c r="E10" s="6">
        <f>D10*$B$2</f>
        <v>0.225</v>
      </c>
      <c r="F10" t="s">
        <v>22</v>
      </c>
      <c r="G10" s="8">
        <f>E10*0</f>
        <v>0</v>
      </c>
    </row>
    <row r="11">
      <c r="A11" t="s">
        <v>26</v>
      </c>
      <c r="B11" t="s">
        <v>27</v>
      </c>
      <c r="C11" t="s">
        <v>28</v>
      </c>
      <c r="D11" s="4">
        <v>1</v>
      </c>
      <c r="E11" s="6">
        <f>D11*$B$2</f>
        <v>1</v>
      </c>
      <c r="F11" t="s">
        <v>15</v>
      </c>
      <c r="G11" s="8">
        <f>E11*1.05</f>
        <v>1.05</v>
      </c>
    </row>
    <row r="12">
      <c r="A12" t="s">
        <v>29</v>
      </c>
      <c r="B12" t="s">
        <v>30</v>
      </c>
      <c r="C12" t="s">
        <v>31</v>
      </c>
      <c r="D12" s="4">
        <v>2</v>
      </c>
      <c r="E12" s="6">
        <f>D12*$B$2</f>
        <v>2</v>
      </c>
      <c r="F12" t="s">
        <v>22</v>
      </c>
      <c r="G12" s="8">
        <f>E12*1.1</f>
        <v>2.2</v>
      </c>
    </row>
    <row r="13">
      <c r="A13" t="s">
        <v>32</v>
      </c>
      <c r="B13" t="s">
        <v>33</v>
      </c>
      <c r="C13" t="s">
        <v>31</v>
      </c>
      <c r="D13" s="4">
        <v>1</v>
      </c>
      <c r="E13" s="6">
        <f>D13*$B$2</f>
        <v>1</v>
      </c>
      <c r="F13" t="s">
        <v>22</v>
      </c>
      <c r="G13" s="8">
        <f>E13*3.2</f>
        <v>3.2</v>
      </c>
    </row>
    <row r="14">
      <c r="A14" t="s">
        <v>34</v>
      </c>
      <c r="B14" t="s">
        <v>35</v>
      </c>
      <c r="C14" t="s">
        <v>31</v>
      </c>
      <c r="D14" s="4">
        <v>0.3</v>
      </c>
      <c r="E14" s="6">
        <f>D14*$B$2</f>
        <v>0.3</v>
      </c>
      <c r="F14" t="s">
        <v>36</v>
      </c>
      <c r="G14" s="8">
        <f>E14*4.5</f>
        <v>1.35</v>
      </c>
    </row>
    <row r="15">
      <c r="A15" t="s">
        <v>37</v>
      </c>
      <c r="B15" t="s">
        <v>38</v>
      </c>
      <c r="C15" t="s">
        <v>39</v>
      </c>
      <c r="D15" s="4">
        <v>2.5</v>
      </c>
      <c r="E15" s="6">
        <f>D15*$B$2</f>
        <v>2.5</v>
      </c>
      <c r="F15" t="s">
        <v>22</v>
      </c>
      <c r="G15" s="8">
        <f>E15*4.32</f>
        <v>10.8</v>
      </c>
    </row>
    <row r="16">
      <c r="A16" t="s">
        <v>40</v>
      </c>
      <c r="B16" t="s">
        <v>41</v>
      </c>
      <c r="C16" t="s">
        <v>42</v>
      </c>
      <c r="D16" s="4">
        <v>0.2</v>
      </c>
      <c r="E16" s="6">
        <f>D16*$B$2</f>
        <v>0.2</v>
      </c>
      <c r="F16" t="s">
        <v>22</v>
      </c>
      <c r="G16" s="8">
        <f>E16*9.26</f>
        <v>1.852</v>
      </c>
    </row>
    <row r="17">
      <c r="A17" t="s">
        <v>43</v>
      </c>
      <c r="B17" t="s">
        <v>44</v>
      </c>
      <c r="C17" t="s">
        <v>45</v>
      </c>
      <c r="D17" s="4">
        <v>3</v>
      </c>
      <c r="E17" s="6">
        <f>D17*$B$2</f>
        <v>3</v>
      </c>
      <c r="F17" t="s">
        <v>22</v>
      </c>
      <c r="G17" s="8">
        <f>E17*3.85</f>
        <v>11.55</v>
      </c>
    </row>
    <row r="18">
      <c r="A18" t="s">
        <v>46</v>
      </c>
      <c r="B18" t="s">
        <v>47</v>
      </c>
      <c r="C18" t="s">
        <v>48</v>
      </c>
      <c r="D18" s="4">
        <v>25</v>
      </c>
      <c r="E18" s="6">
        <f>D18*$B$2</f>
        <v>25</v>
      </c>
      <c r="F18" t="s">
        <v>22</v>
      </c>
      <c r="G18" s="8">
        <f>E18*7.95</f>
        <v>198.75</v>
      </c>
    </row>
    <row r="19">
      <c r="A19" t="s">
        <v>49</v>
      </c>
      <c r="B19" t="s">
        <v>50</v>
      </c>
      <c r="C19" t="s">
        <v>51</v>
      </c>
      <c r="D19" s="4">
        <v>3</v>
      </c>
      <c r="E19" s="6">
        <f>D19*$B$2</f>
        <v>3</v>
      </c>
      <c r="F19" t="s">
        <v>22</v>
      </c>
      <c r="G19" s="8">
        <f>E19*3.93</f>
        <v>11.79</v>
      </c>
    </row>
    <row r="20">
      <c r="A20"/>
      <c r="B20"/>
      <c r="C20"/>
      <c r="D20"/>
      <c r="E20"/>
      <c r="F20" t="s" s="10">
        <v>52</v>
      </c>
      <c r="G20" s="11">
        <f>SUM(G7:G19)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53</v>
      </c>
      <c r="B1" t="s" s="7">
        <v>54</v>
      </c>
      <c r="C1" t="s" s="7">
        <v>55</v>
      </c>
      <c r="D1" t="s" s="7">
        <v>56</v>
      </c>
      <c r="E1" t="s" s="7">
        <v>57</v>
      </c>
      <c r="F1" t="s" s="7">
        <v>58</v>
      </c>
    </row>
    <row r="2">
      <c r="A2" t="s">
        <v>59</v>
      </c>
      <c r="B2">
        <v>1</v>
      </c>
      <c r="C2" t="s">
        <v>60</v>
      </c>
      <c r="D2" t="inlineStr" s="12">
        <is>
          <t>Mise en place du poste de travail L - Vérifier les D.L.C.,peser les denrées,sélectionner le matériel nécessaire. - Laver et désinfecter le matériel et le poste de travail en suivant les protocoles. E</t>
        </is>
      </c>
      <c r="E2" t="s" s="12"/>
      <c r="F2"/>
    </row>
    <row r="3">
      <c r="A3" t="s">
        <v>59</v>
      </c>
      <c r="B3">
        <v>2</v>
      </c>
      <c r="C3" t="s">
        <v>61</v>
      </c>
      <c r="D3" t="inlineStr" s="12">
        <is>
          <t>Préparations préliminaires - Habiller et parer les portions de volaille.Réserver au froid. S - Éplucher,laver et désinfecter les carottes suivant la procédure.Emincer et réserver. - Laver et désinfecter les aromates et le persil.Hacher le persil.Réserver au froid. - Détailler la poitrine fraîche en lardons.Réserver les lardons au froid dans un bac s GN1/1 H 45 perforé,en prévision de leur cuisson. - Déconditionner la boîte de champignons suivant la procédure.Egoutter les champignons dans un bac GN 1/1 H 45 perforé,en prenant soin de récupérer le jus des champignons dans une calotte.Réserver au froid en attente d’utilisation. - Réaliser le fond de volaille et le fond brun lié de volaille,à partir de fonds déshydraL tés,en se reportant aux recommandations du fabricant.Réserver au chaud.</t>
        </is>
      </c>
      <c r="E3" t="s" s="12"/>
      <c r="F3" t="s">
        <v>62</v>
      </c>
    </row>
    <row r="4">
      <c r="A4" t="s">
        <v>59</v>
      </c>
      <c r="B4">
        <v>3</v>
      </c>
      <c r="C4" t="s">
        <v>63</v>
      </c>
      <c r="D4" t="inlineStr" s="12">
        <is>
          <t>Faire mariner les morceaux de coq - La veille: dans un bac GN 2/1 H 250 en polycarbonate,mettre les morceaux de coq L en couches alternées avec la garniture aromatique de la marinade.Mouiller avec le s vin rouge. - Couvrir et indiquer sur le couvercle,la traçabilité du coq et le jour de la mise en marinade.Réserver au froid.</t>
        </is>
      </c>
      <c r="E4" t="s" s="12"/>
      <c r="F4" t="s">
        <v>64</v>
      </c>
    </row>
    <row r="5">
      <c r="A5" t="s">
        <v>59</v>
      </c>
      <c r="B5">
        <v>4</v>
      </c>
      <c r="C5" t="s">
        <v>65</v>
      </c>
      <c r="D5" t="inlineStr" s="12">
        <is>
          <t>Marquer la cuisson du coq - Égoutter et réserver séparément les morceaux,les légumes et le liquide de la marig nade. 1 - Éponger et assaisonner les morceaux.Les faire revenir vivement à l’huile dans la saug teuse. - Égoutter les morceaux dans un bac GN perforé doublé d’un bac plein pour en éliminer la graisse de cuisson. - Faire revenir la garniture aromatique.Réserver avec les morceaux de coq. - Mettre les morceaux et la garniture dans la sauteuse.Singer en saupoudrant les 450g de farine sur le coq et la garniture.Mélanger et cuire la farine pendant 5minutes à 5 couvert. - Mouiller avec la marinade.Porter à ébullition 5 minutes pour retirer l’acidité du vin. - Ajouter le fond blanc et le fond brun de volaille lié.Porter à ébullition.Ecumer. - Poser la sonde de cuisson dans la jointure d’une cuisse ou d’une aile.Laisser cuire à feu doux,1h30 environ,suivant la qualité de la volaille. - En fin de cuisson,atteindre la température de + 95 °C. Pour la cuisson au four - Procéder comme pour la cuisson en sauteuse.Répartir les éléments du coq au vin dans 5 bacs GN 1/1H 100.Poser la sonde de cuisson.Couvrir. - Cuire au four,à chaleur mixte à + 170 °C,pendant 1h30 à 2h.Atteindre + 95°C à cœur. - NB :on peut aussi procéder comme pour la daube niçoise,c’est-à-dire faire mariner les morceaux de coq avec tous les éléments et cuire comme ci-dessus sans faire revenir la viande.Voir la technique de cuisson de la daube à la niçoise.</t>
        </is>
      </c>
      <c r="E5" t="s" s="12"/>
      <c r="F5" t="s">
        <v>66</v>
      </c>
    </row>
    <row r="6">
      <c r="A6" t="s">
        <v>59</v>
      </c>
      <c r="B6">
        <v>5</v>
      </c>
      <c r="C6" t="s">
        <v>67</v>
      </c>
      <c r="D6" t="inlineStr" s="12">
        <is>
          <t>Préparer la garniture et les éléments du décor - Lors de la cuisson du coq : glacer à brun les oignons grelots (voir recette) et passer au four à chaleur sèche à + 175 °C durant 5 minutes le bac contenant les lardons. Réserver au chaud. - Trancher le pain en rondelles.Toaster sur grille de cuisson,ou frire.Réserver au chaud.</t>
        </is>
      </c>
      <c r="E6" t="s" s="12"/>
      <c r="F6" t="s">
        <v>68</v>
      </c>
    </row>
    <row r="7">
      <c r="A7" t="s">
        <v>59</v>
      </c>
      <c r="B7">
        <v>6</v>
      </c>
      <c r="C7" t="s">
        <v>69</v>
      </c>
      <c r="D7" t="inlineStr" s="12">
        <is>
          <t>Décanter le coq - Décanter les morceaux de coq dans 5 bacs GN 1/1 H 100 de service.Ajouter les champignons,les petits lardons et les oignons grelots glacés à brun.</t>
        </is>
      </c>
      <c r="E7" t="s" s="12"/>
      <c r="F7" t="s">
        <v>70</v>
      </c>
    </row>
    <row r="8">
      <c r="A8" t="s">
        <v>59</v>
      </c>
      <c r="B8">
        <v>7</v>
      </c>
      <c r="C8" t="s">
        <v>71</v>
      </c>
      <c r="D8" t="inlineStr" s="12">
        <is>
          <t>Terminer la sauce - Dans la sauteuse,réduire le fond de cuisson,au volume (14 L) et à la consistance voulu. - Rectifier l’assaisonnement.passer la sauce au chinois dans un rondeau.Au mixeur, émulsionner la sauce pour la rendre plus onctueuse.</t>
        </is>
      </c>
      <c r="E8" t="s" s="12"/>
      <c r="F8"/>
    </row>
    <row r="9">
      <c r="A9" t="s">
        <v>59</v>
      </c>
      <c r="B9">
        <v>8</v>
      </c>
      <c r="C9" t="s">
        <v>72</v>
      </c>
      <c r="D9" t="inlineStr" s="12">
        <is>
          <t>Dresser et servir - Dresser dans une assiette,un morceau de coq et sa garniture,napper de sauce. - Décorer avec les rondelles de pain frites ou toastées.Persiller le dessus.</t>
        </is>
      </c>
      <c r="E9" t="s" s="12"/>
      <c r="F9"/>
    </row>
    <row r="10">
      <c r="A10" t="s">
        <v>73</v>
      </c>
      <c r="B10">
        <v>1</v>
      </c>
      <c r="C10" t="s">
        <v>74</v>
      </c>
      <c r="D10" t="s" s="12">
        <v>75</v>
      </c>
      <c r="E10" t="s" s="12"/>
      <c r="F10"/>
    </row>
    <row r="11">
      <c r="A11" t="s">
        <v>76</v>
      </c>
      <c r="B11">
        <v>1</v>
      </c>
      <c r="C11" t="s">
        <v>74</v>
      </c>
      <c r="D11" t="s" s="12">
        <v>75</v>
      </c>
      <c r="E11" t="s" s="12"/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77</v>
      </c>
      <c r="B1" t="s" s="7">
        <v>78</v>
      </c>
      <c r="C1" t="s" s="7">
        <v>79</v>
      </c>
      <c r="D1" t="s" s="7">
        <v>80</v>
      </c>
      <c r="E1" t="s" s="7">
        <v>10</v>
      </c>
    </row>
    <row r="2">
      <c r="A2">
        <v>0</v>
      </c>
      <c r="B2" t="s">
        <v>59</v>
      </c>
      <c r="C2" t="s">
        <v>81</v>
      </c>
      <c r="D2" s="6">
        <f>'Besoins'!$B$2*100</f>
        <v>100</v>
      </c>
      <c r="E2" t="s">
        <v>3</v>
      </c>
    </row>
    <row r="3">
      <c r="A3">
        <v>1</v>
      </c>
      <c r="B3" t="s">
        <v>82</v>
      </c>
      <c r="C3" t="s">
        <v>83</v>
      </c>
      <c r="D3" s="6">
        <f>'Besoins'!$B$2*25</f>
        <v>25</v>
      </c>
      <c r="E3" t="s">
        <v>22</v>
      </c>
    </row>
    <row r="4">
      <c r="A4">
        <v>1</v>
      </c>
      <c r="B4" t="s">
        <v>84</v>
      </c>
      <c r="C4" t="s">
        <v>83</v>
      </c>
      <c r="D4" s="6">
        <f>'Besoins'!$B$2*2</f>
        <v>2</v>
      </c>
      <c r="E4" t="s">
        <v>22</v>
      </c>
    </row>
    <row r="5">
      <c r="A5">
        <v>1</v>
      </c>
      <c r="B5" t="s">
        <v>85</v>
      </c>
      <c r="C5" t="s">
        <v>83</v>
      </c>
      <c r="D5" s="6">
        <f>'Besoins'!$B$2*2.5</f>
        <v>2.5</v>
      </c>
      <c r="E5" t="s">
        <v>22</v>
      </c>
    </row>
    <row r="6">
      <c r="A6">
        <v>1</v>
      </c>
      <c r="B6" t="s">
        <v>86</v>
      </c>
      <c r="C6" t="s">
        <v>83</v>
      </c>
      <c r="D6" s="6">
        <f>'Besoins'!$B$2*0.2</f>
        <v>0.2</v>
      </c>
      <c r="E6" t="s">
        <v>22</v>
      </c>
    </row>
    <row r="7">
      <c r="A7">
        <v>1</v>
      </c>
      <c r="B7" t="s">
        <v>87</v>
      </c>
      <c r="C7" t="s">
        <v>83</v>
      </c>
      <c r="D7" s="6">
        <f>'Besoins'!$B$2*10</f>
        <v>10</v>
      </c>
      <c r="E7" t="s">
        <v>15</v>
      </c>
    </row>
    <row r="8">
      <c r="A8">
        <v>1</v>
      </c>
      <c r="B8" t="s">
        <v>88</v>
      </c>
      <c r="C8" t="s">
        <v>83</v>
      </c>
      <c r="D8" s="6">
        <f>'Besoins'!$B$2*1</f>
        <v>1</v>
      </c>
      <c r="E8" t="s">
        <v>15</v>
      </c>
    </row>
    <row r="9">
      <c r="A9">
        <v>1</v>
      </c>
      <c r="B9" t="s">
        <v>89</v>
      </c>
      <c r="C9" t="s">
        <v>83</v>
      </c>
      <c r="D9" s="6">
        <f>'Besoins'!$B$2*0.45</f>
        <v>0.45</v>
      </c>
      <c r="E9" t="s">
        <v>22</v>
      </c>
    </row>
    <row r="10">
      <c r="A10">
        <v>1</v>
      </c>
      <c r="B10" t="s">
        <v>90</v>
      </c>
      <c r="C10" t="s">
        <v>81</v>
      </c>
      <c r="D10" s="6">
        <f>'Besoins'!$B$2*5</f>
        <v>5</v>
      </c>
      <c r="E10" t="s">
        <v>15</v>
      </c>
    </row>
    <row r="11">
      <c r="A11">
        <v>2</v>
      </c>
      <c r="B11" t="s">
        <v>91</v>
      </c>
      <c r="C11" t="s">
        <v>83</v>
      </c>
      <c r="D11" s="6">
        <f>'Besoins'!$B$2*4.875</f>
        <v>4.875</v>
      </c>
      <c r="E11" t="s">
        <v>15</v>
      </c>
    </row>
    <row r="12">
      <c r="A12">
        <v>2</v>
      </c>
      <c r="B12" t="s">
        <v>92</v>
      </c>
      <c r="C12" t="s">
        <v>83</v>
      </c>
      <c r="D12" s="6">
        <f>'Besoins'!$B$2*0.125</f>
        <v>0.125</v>
      </c>
      <c r="E12" t="s">
        <v>22</v>
      </c>
    </row>
    <row r="13">
      <c r="A13">
        <v>1</v>
      </c>
      <c r="B13" t="s">
        <v>93</v>
      </c>
      <c r="C13" t="s">
        <v>81</v>
      </c>
      <c r="D13" s="6">
        <f>'Besoins'!$B$2*4</f>
        <v>4</v>
      </c>
      <c r="E13" t="s">
        <v>15</v>
      </c>
    </row>
    <row r="14">
      <c r="A14">
        <v>2</v>
      </c>
      <c r="B14" t="s">
        <v>91</v>
      </c>
      <c r="C14" t="s">
        <v>83</v>
      </c>
      <c r="D14" s="6">
        <f>'Besoins'!$B$2*3.9</f>
        <v>3.9</v>
      </c>
      <c r="E14" t="s">
        <v>15</v>
      </c>
    </row>
    <row r="15">
      <c r="A15">
        <v>2</v>
      </c>
      <c r="B15" t="s">
        <v>92</v>
      </c>
      <c r="C15" t="s">
        <v>83</v>
      </c>
      <c r="D15" s="6">
        <f>'Besoins'!$B$2*0.1</f>
        <v>0.1</v>
      </c>
      <c r="E15" t="s">
        <v>22</v>
      </c>
    </row>
    <row r="16">
      <c r="A16">
        <v>1</v>
      </c>
      <c r="B16" t="s">
        <v>94</v>
      </c>
      <c r="C16" t="s">
        <v>83</v>
      </c>
      <c r="D16" s="6">
        <f>'Besoins'!$B$2*3</f>
        <v>3</v>
      </c>
      <c r="E16" t="s">
        <v>22</v>
      </c>
    </row>
    <row r="17">
      <c r="A17">
        <v>1</v>
      </c>
      <c r="B17" t="s">
        <v>95</v>
      </c>
      <c r="C17" t="s">
        <v>83</v>
      </c>
      <c r="D17" s="6">
        <f>'Besoins'!$B$2*1</f>
        <v>1</v>
      </c>
      <c r="E17" t="s">
        <v>3</v>
      </c>
    </row>
    <row r="18">
      <c r="A18">
        <v>1</v>
      </c>
      <c r="B18" t="s">
        <v>96</v>
      </c>
      <c r="C18" t="s">
        <v>83</v>
      </c>
      <c r="D18" s="6">
        <f>'Besoins'!$B$2*3</f>
        <v>3</v>
      </c>
      <c r="E18" t="s">
        <v>22</v>
      </c>
    </row>
    <row r="19">
      <c r="A19">
        <v>1</v>
      </c>
      <c r="B19" t="s">
        <v>97</v>
      </c>
      <c r="C19" t="s">
        <v>83</v>
      </c>
      <c r="D19" s="6">
        <f>'Besoins'!$B$2*0.3</f>
        <v>0.3</v>
      </c>
      <c r="E19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</cols>
  <sheetData>
    <row r="1" customHeight="1" ht="24">
      <c r="A1" t="s" s="2">
        <v>98</v>
      </c>
      <c r="B1"/>
      <c r="C1"/>
      <c r="D1"/>
    </row>
    <row r="2">
      <c r="A2" t="str" s="13">
        <f>"GRO_CDC_095 · GRO.VOLAILLE · référence : "&amp;Besoins!B3&amp;" "&amp;Besoins!C3&amp;" · multiplicateur réglable sur la feuille ""Besoins"""</f>
        <v>GRO_CDC_095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99</v>
      </c>
      <c r="B4"/>
      <c r="C4"/>
      <c r="D4"/>
    </row>
    <row r="5">
      <c r="A5" t="s" s="15">
        <v>100</v>
      </c>
      <c r="B5" t="str" s="12">
        <f>"[METTRE EN PLACE] "&amp;Procedure!D2</f>
        <v>[METTRE EN PLACE] Mise en place du poste de travail L - Vérifier les D.L.C.,peser les denrées,sélectionner le matériel nécessaire. - Laver et désinfecter le matériel et le poste de travail en suivant les protocoles. E</v>
      </c>
      <c r="C5"/>
      <c r="D5"/>
    </row>
    <row r="6">
      <c r="A6" t="s" s="15">
        <v>101</v>
      </c>
      <c r="B6" t="str" s="12">
        <f>"[HABILLER] "&amp;Procedure!D3</f>
        <v>[HABILLER] Préparations préliminaires - Habiller et parer les portions de volaille.Réserver au froid. S - Éplucher,laver et désinfecter les carottes suivant la procédure.Emincer et réserver. - Laver et désinfecter les aromates et le persil.Hacher le persil.Réserver au froid. - Détailler la poitrine fraîche en lardons.Réserver les lardons au froid dans un bac s GN1/1 H 45 perforé,en prévision de leur cuisson. - Déconditionner la boîte de champignons suivant la procédure.Egoutter les champignons dans un bac GN 1/1 H 45 perforé,en prenant soin de récupérer le jus des champignons dans une calotte.Réserver au froid en attente d’utilisation. - Réaliser le fond de volaille et le fond brun lié de volaille,à partir de fonds déshydraL tés,en se reportant aux recommandations du fabricant.Réserver au chaud.</v>
      </c>
      <c r="C6"/>
      <c r="D6"/>
    </row>
    <row r="7">
      <c r="A7" t="s" s="15">
        <v>102</v>
      </c>
      <c r="B7" t="str" s="12">
        <f>"[MARINER] "&amp;Procedure!D4</f>
        <v>[MARINER] Faire mariner les morceaux de coq - La veille: dans un bac GN 2/1 H 250 en polycarbonate,mettre les morceaux de coq L en couches alternées avec la garniture aromatique de la marinade.Mouiller avec le s vin rouge. - Couvrir et indiquer sur le couvercle,la traçabilité du coq et le jour de la mise en marinade.Réserver au froid.</v>
      </c>
      <c r="C7"/>
      <c r="D7"/>
    </row>
    <row r="8">
      <c r="A8" t="s" s="15">
        <v>103</v>
      </c>
      <c r="B8" t="str" s="12">
        <f>"[ÉGOUTTER] "&amp;Procedure!D5</f>
        <v>[ÉGOUTTER] Marquer la cuisson du coq - Égoutter et réserver séparément les morceaux,les légumes et le liquide de la marig nade. 1 - Éponger et assaisonner les morceaux.Les faire revenir vivement à l’huile dans la saug teuse. - Égoutter les morceaux dans un bac GN perforé doublé d’un bac plein pour en éliminer la graisse de cuisson. - Faire revenir la garniture aromatique.Réserver avec les morceaux de coq. - Mettre les morceaux et la garniture dans la sauteuse.Singer en saupoudrant les 450g de farine sur le coq et la garniture.Mélanger et cuire la farine pendant 5minutes à 5 couvert. - Mouiller avec la marinade.Porter à ébullition 5 minutes pour retirer l’acidité du vin. - Ajouter le fond blanc et le fond brun de volaille lié.Porter à ébullition.Ecumer. - Poser la sonde de cuisson dans la jointure d’une cuisse ou d’une aile.Laisser cuire à feu doux,1h30 environ,suivant la qualité de la volaille. - En fin de cuisson,atteindre la température de + 95 °C. Pour la cuisson au four - Procéder comme pour la cuisson en sauteuse.Répartir les éléments du coq au vin dans 5 bacs GN 1/1H 100.Poser la sonde de cuisson.Couvrir. - Cuire au four,à chaleur mixte à + 170 °C,pendant 1h30 à 2h.Atteindre + 95°C à cœur. - NB :on peut aussi procéder comme pour la daube niçoise,c’est-à-dire faire mariner les morceaux de coq avec tous les éléments et cuire comme ci-dessus sans faire revenir la viande.Voir la technique de cuisson de la daube à la niçoise.</v>
      </c>
      <c r="C8"/>
      <c r="D8"/>
    </row>
    <row r="9">
      <c r="A9" t="s" s="15">
        <v>104</v>
      </c>
      <c r="B9" t="str" s="12">
        <f>"[PRÉPARER] "&amp;Procedure!D6</f>
        <v>[PRÉPARER] Préparer la garniture et les éléments du décor - Lors de la cuisson du coq : glacer à brun les oignons grelots (voir recette) et passer au four à chaleur sèche à + 175 °C durant 5 minutes le bac contenant les lardons. Réserver au chaud. - Trancher le pain en rondelles.Toaster sur grille de cuisson,ou frire.Réserver au chaud.</v>
      </c>
      <c r="C9"/>
      <c r="D9"/>
    </row>
    <row r="10">
      <c r="A10" t="s" s="15">
        <v>105</v>
      </c>
      <c r="B10" t="str" s="12">
        <f>"[DÉCANTER] "&amp;Procedure!D7</f>
        <v>[DÉCANTER] Décanter le coq - Décanter les morceaux de coq dans 5 bacs GN 1/1 H 100 de service.Ajouter les champignons,les petits lardons et les oignons grelots glacés à brun.</v>
      </c>
      <c r="C10"/>
      <c r="D10"/>
    </row>
    <row r="11">
      <c r="A11" t="s" s="15">
        <v>106</v>
      </c>
      <c r="B11" t="str" s="12">
        <f>"[SAUTER] "&amp;Procedure!D8</f>
        <v>[SAUTER] Terminer la sauce - Dans la sauteuse,réduire le fond de cuisson,au volume (14 L) et à la consistance voulu. - Rectifier l’assaisonnement.passer la sauce au chinois dans un rondeau.Au mixeur, émulsionner la sauce pour la rendre plus onctueuse.</v>
      </c>
      <c r="C11"/>
      <c r="D11"/>
    </row>
    <row r="12">
      <c r="A12" t="s" s="15">
        <v>107</v>
      </c>
      <c r="B12" t="str" s="12">
        <f>"[DRESSER] "&amp;Procedure!D9</f>
        <v>[DRESSER] Dresser et servir - Dresser dans une assiette,un morceau de coq et sa garniture,napper de sauce. - Décorer avec les rondelles de pain frites ou toastées.Persiller le dessus.</v>
      </c>
      <c r="C12"/>
      <c r="D12"/>
    </row>
    <row r="13">
      <c r="A13"/>
      <c r="B13"/>
      <c r="C13"/>
      <c r="D13"/>
    </row>
    <row r="14">
      <c r="A14" t="s" s="14">
        <v>108</v>
      </c>
      <c r="B14"/>
      <c r="C14"/>
      <c r="D14"/>
    </row>
    <row r="15">
      <c r="A15" t="s" s="15">
        <v>100</v>
      </c>
      <c r="B15" t="str" s="12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4">
        <v>109</v>
      </c>
      <c r="B17"/>
      <c r="C17"/>
      <c r="D17"/>
    </row>
    <row r="18">
      <c r="A18" t="s" s="15">
        <v>100</v>
      </c>
      <c r="B18" t="str" s="12">
        <f>"[DISSOUDRE] "&amp;Procedure!D11</f>
        <v>[DISSOUDRE] Délayer la poudre dans l'eau froide en fouettant, puis porter à ébullition en remuant régulièrement.</v>
      </c>
      <c r="C18"/>
      <c r="D18"/>
    </row>
    <row r="19">
      <c r="A19"/>
      <c r="B19"/>
      <c r="C19"/>
      <c r="D19"/>
    </row>
    <row r="20">
      <c r="A20" t="s" s="16">
        <v>110</v>
      </c>
      <c r="B20"/>
      <c r="C20"/>
      <c r="D20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2026-08-01T02:02:13Z</dcterms:created>
  <dc:title>COQ AU VIN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2026-08-01T02:02:13Z</dcterms:modified>
  <cp:revision>1</cp:revision>
</cp:coreProperties>
</file>