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<sst xmlns="http://schemas.openxmlformats.org/spreadsheetml/2006/main" count="115" uniqueCount="115">
  <si>
    <t>Besoins matière</t>
  </si>
  <si>
    <t>Multiplicateur souhaité</t>
  </si>
  <si>
    <t>Quantité de référence</t>
  </si>
  <si>
    <t>pc</t>
  </si>
  <si>
    <t>Quantité obtenue</t>
  </si>
  <si>
    <t>Code</t>
  </si>
  <si>
    <t>Matière première</t>
  </si>
  <si>
    <t>Classe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</si>
  <si>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</si>
  <si>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</si>
  <si>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</si>
  <si>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</si>
  <si>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</si>
  <si>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</si>
  <si>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</si>
  <si>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</si>
  <si>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</si>
  <si>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</si>
  <si>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</si>
  <si>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</si>
  <si>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</si>
  <si>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</si>
  <si>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</si>
  <si>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</si>
  <si>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</si>
  <si>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</si>
  <si>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</si>
  <si>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</si>
  <si>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</si>
  <si>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</si>
  <si>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</si>
  <si>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</si>
  <si>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</si>
  <si>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</si>
  <si>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</si>
  <si>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</si>
  <si>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</si>
  <si>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</si>
  <si>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</si>
  <si>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</si>
  <si>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</si>
  <si>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</si>
  <si>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</si>
  <si>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</si>
  <si>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</si>
  <si>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</si>
  <si>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</si>
  <si>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</si>
  <si>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</si>
  <si>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</si>
  <si>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</si>
  <si>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</si>
  <si>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</si>
  <si>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</si>
  <si>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</si>
  <si>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</si>
  <si>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</si>
  <si>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</si>
  <si>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PIZZA AUX TROIS FROMAGES</t>
  </si>
  <si>
    <t>METTRE EN PLACE</t>
  </si>
  <si>
    <t>CONFECTIONNER</t>
  </si>
  <si>
    <t>125 min (repos)</t>
  </si>
  <si>
    <t>PRÉPARER</t>
  </si>
  <si>
    <t>ABAISSER</t>
  </si>
  <si>
    <t>FOURRER</t>
  </si>
  <si>
    <t>CUIRE</t>
  </si>
  <si>
    <t>28 min (repos)</t>
  </si>
  <si>
    <t>DRESSER</t>
  </si>
  <si>
    <t>Dresser et servir - Détailler les plaques de 60 x 40 en 8 portions et les plaques GN 1/1 en 6portions.</t>
  </si>
  <si>
    <t>Suggestions - La sauce pizza peut être améliorée par une tombée d’oignons et divers aromates. - Les pizzas peuvent être garnies de différentes manières.</t>
  </si>
  <si>
    <t>PIZZA AUX TROIS FROMAGES (plat principal)</t>
  </si>
  <si>
    <t>Aucune procédure rédigée pour cette fiche.</t>
  </si>
  <si>
    <t>PÂTE À PIZZA</t>
  </si>
  <si>
    <t>METTRE</t>
  </si>
  <si>
    <t>FAÇONNER</t>
  </si>
  <si>
    <t>10 min (prepa)</t>
  </si>
  <si>
    <t>PIZZA AUX TROIS FROMAGES (hors-d'oeuvre)</t>
  </si>
  <si>
    <t>Niveau</t>
  </si>
  <si>
    <t>Composant</t>
  </si>
  <si>
    <t>Type</t>
  </si>
  <si>
    <t>Quantité (× multiplicateur, voir feuille Besoins)</t>
  </si>
  <si>
    <t>recette</t>
  </si>
  <si>
    <t xml:space="preserve">    ↳ PIZZA AUX TROIS FROMAGES (plat principal)</t>
  </si>
  <si>
    <t xml:space="preserve">        ↳ PÂTE À PIZZA</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</si>
  <si>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</si>
  <si>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</si>
  <si>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</si>
  <si>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</si>
  <si>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</si>
  <si>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</si>
  <si>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</si>
  <si>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</si>
  <si>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</si>
  <si>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</si>
  <si>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</si>
  <si>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</si>
  <si>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</si>
  <si>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</si>
  <si>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</si>
  <si>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</si>
  <si>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 xml:space="preserve">    ↳ PIZZA AUX TROIS FROMAGES (hors-d'oeuvre)</t>
  </si>
  <si>
    <t>Fiche technique — PIZZA AUX TROIS FROMAGES</t>
  </si>
  <si>
    <t>PIZZA AUX TROIS FROMAGES  GRO_CDC_031</t>
  </si>
  <si>
    <t>1.</t>
  </si>
  <si>
    <t>2.</t>
  </si>
  <si>
    <t>3.</t>
  </si>
  <si>
    <t>4.</t>
  </si>
  <si>
    <t>5.</t>
  </si>
  <si>
    <t>6.</t>
  </si>
  <si>
    <t>7.</t>
  </si>
  <si>
    <t>8.</t>
  </si>
  <si>
    <t>↳ PIZZA AUX TROIS FROMAGES (plat principal)  GRO_CDC_031A</t>
  </si>
  <si>
    <t>↳ PÂTE À PIZZA  GRO_CDC_213</t>
  </si>
  <si>
    <t>↳ PIZZA AUX TROIS FROMAGES (hors-d'oeuvre)  GRO_CDC_031B</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</si>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</sst>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0.03</v>
      </c>
      <c r="E7" s="6">
        <f>D7*$B$2</f>
        <v>0.03</v>
      </c>
      <c r="F7" t="s">
        <v>15</v>
      </c>
      <c r="G7" s="8">
        <f>E7*12</f>
        <v>0.36</v>
      </c>
    </row>
    <row r="8">
      <c r="A8" t="s" s="9">
        <v>16</v>
      </c>
      <c r="B8" t="s">
        <v>17</v>
      </c>
      <c r="C8" t="s">
        <v>18</v>
      </c>
      <c r="D8" s="4">
        <v>0.02325</v>
      </c>
      <c r="E8" s="6">
        <f>D8*$B$2</f>
        <v>0.02325</v>
      </c>
      <c r="F8" t="s">
        <v>19</v>
      </c>
      <c r="G8" s="8">
        <f>E8*0.003</f>
        <v>0.00007</v>
      </c>
    </row>
    <row r="9">
      <c r="A9" t="s">
        <v>20</v>
      </c>
      <c r="B9" t="s">
        <v>21</v>
      </c>
      <c r="C9" t="s">
        <v>22</v>
      </c>
      <c r="D9" s="4">
        <v>0.000412</v>
      </c>
      <c r="E9" s="6">
        <f>D9*$B$2</f>
        <v>0.000412</v>
      </c>
      <c r="F9" t="s">
        <v>23</v>
      </c>
      <c r="G9" s="8">
        <f>E9*8</f>
        <v>0.003296</v>
      </c>
    </row>
    <row r="10">
      <c r="A10" t="s">
        <v>24</v>
      </c>
      <c r="B10" t="s">
        <v>25</v>
      </c>
      <c r="C10" t="s">
        <v>26</v>
      </c>
      <c r="D10" s="4">
        <v>0.001833</v>
      </c>
      <c r="E10" s="6">
        <f>D10*$B$2</f>
        <v>0.001833</v>
      </c>
      <c r="F10" t="s">
        <v>23</v>
      </c>
      <c r="G10" s="8">
        <f>E10*9.4974086197</f>
        <v>0.017409</v>
      </c>
    </row>
    <row r="11">
      <c r="A11" t="s">
        <v>27</v>
      </c>
      <c r="B11" t="s">
        <v>28</v>
      </c>
      <c r="C11" t="s">
        <v>29</v>
      </c>
      <c r="D11" s="4">
        <v>0.02</v>
      </c>
      <c r="E11" s="6">
        <f>D11*$B$2</f>
        <v>0.02</v>
      </c>
      <c r="F11" t="s">
        <v>15</v>
      </c>
      <c r="G11" s="8">
        <f>E11*8.9</f>
        <v>0.178</v>
      </c>
    </row>
    <row r="12">
      <c r="A12" t="s">
        <v>30</v>
      </c>
      <c r="B12" t="s">
        <v>31</v>
      </c>
      <c r="C12" t="s">
        <v>32</v>
      </c>
      <c r="D12" s="4">
        <v>0.03875</v>
      </c>
      <c r="E12" s="6">
        <f>D12*$B$2</f>
        <v>0.03875</v>
      </c>
      <c r="F12" t="s">
        <v>23</v>
      </c>
      <c r="G12" s="8">
        <f>E12*0.56</f>
        <v>0.0217</v>
      </c>
    </row>
    <row r="13">
      <c r="A13" t="s">
        <v>33</v>
      </c>
      <c r="B13" t="s">
        <v>34</v>
      </c>
      <c r="C13" t="s">
        <v>35</v>
      </c>
      <c r="D13" s="4">
        <v>0.018875</v>
      </c>
      <c r="E13" s="6">
        <f>D13*$B$2</f>
        <v>0.018875</v>
      </c>
      <c r="F13" t="s">
        <v>19</v>
      </c>
      <c r="G13" s="8">
        <f>E13*5.8</f>
        <v>0.109475</v>
      </c>
    </row>
    <row r="14">
      <c r="A14" t="s">
        <v>36</v>
      </c>
      <c r="B14" t="s">
        <v>37</v>
      </c>
      <c r="C14" t="s">
        <v>38</v>
      </c>
      <c r="D14" s="4">
        <v>0.04</v>
      </c>
      <c r="E14" s="6">
        <f>D14*$B$2</f>
        <v>0.04</v>
      </c>
      <c r="F14" t="s">
        <v>23</v>
      </c>
      <c r="G14" s="8">
        <f>E14*19.15</f>
        <v>0.766</v>
      </c>
    </row>
    <row r="15">
      <c r="A15" t="s">
        <v>39</v>
      </c>
      <c r="B15" t="s">
        <v>40</v>
      </c>
      <c r="C15" t="s">
        <v>41</v>
      </c>
      <c r="D15" s="4">
        <v>0.07</v>
      </c>
      <c r="E15" s="6">
        <f>D15*$B$2</f>
        <v>0.07</v>
      </c>
      <c r="F15" t="s">
        <v>23</v>
      </c>
      <c r="G15" s="8">
        <f>E15*7.8</f>
        <v>0.546</v>
      </c>
    </row>
    <row r="16">
      <c r="A16" t="s">
        <v>42</v>
      </c>
      <c r="B16" t="s">
        <v>43</v>
      </c>
      <c r="C16" t="s">
        <v>44</v>
      </c>
      <c r="D16" s="4">
        <v>0.07</v>
      </c>
      <c r="E16" s="6">
        <f>D16*$B$2</f>
        <v>0.07</v>
      </c>
      <c r="F16" t="s">
        <v>23</v>
      </c>
      <c r="G16" s="8">
        <f>E16*8.1</f>
        <v>0.567</v>
      </c>
    </row>
    <row r="17">
      <c r="A17" t="s">
        <v>45</v>
      </c>
      <c r="B17" t="s">
        <v>46</v>
      </c>
      <c r="C17" t="s">
        <v>47</v>
      </c>
      <c r="D17" s="4">
        <v>0.00155</v>
      </c>
      <c r="E17" s="6">
        <f>D17*$B$2</f>
        <v>0.00155</v>
      </c>
      <c r="F17" t="s">
        <v>23</v>
      </c>
      <c r="G17" s="8">
        <f>E17*2.2</f>
        <v>0.00341</v>
      </c>
    </row>
    <row r="18">
      <c r="A18" t="s">
        <v>48</v>
      </c>
      <c r="B18" t="s">
        <v>49</v>
      </c>
      <c r="C18" t="s">
        <v>50</v>
      </c>
      <c r="D18" s="4">
        <v>0.000589</v>
      </c>
      <c r="E18" s="6">
        <f>D18*$B$2</f>
        <v>0.000589</v>
      </c>
      <c r="F18" t="s">
        <v>23</v>
      </c>
      <c r="G18" s="8">
        <f>E18*0.35</f>
        <v>0.000206</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t="s">
        <v>59</v>
      </c>
      <c r="D2" t="inlineStr" s="12">
        <is>
          <t>Mise en place du poste de travai - Vérifier les D.L.C.,peser les denrées,sélectionner le matériel nécessaire. - Laver et désinfecter le matériel et le poste de travail en suivant les protocoles.</t>
        </is>
      </c>
      <c r="E2" t="s" s="12"/>
      <c r="F2"/>
    </row>
    <row r="3">
      <c r="A3" t="s">
        <v>58</v>
      </c>
      <c r="B3">
        <v>2</v>
      </c>
      <c r="C3" t="s">
        <v>60</v>
      </c>
      <c r="D3" t="inlineStr" s="12">
        <is>
          <t>Préparations préliminaires - Confectionner la pâte à pizza,en suivant les indications de la recette. - Déconditionner les boîtes de sauce pizza suivant la procédure. - Débarrasser la sauce pizza dans une calotte.Filmer et réserver au froid. - Déconditionner la boîte d’olives en rondelles suivant la procédure. Égoutter et réserver au froid les olives dans un bac GN 1/1 H 65 perforé doublé d’un bac. - Couper en rondelles le fromages de chèvre.Réserver au froid en attente d’utilisation. - Déconditionner l’emmenthal et la mozzarella et les réserver séparément dans des calottes.</t>
        </is>
      </c>
      <c r="E3" t="s" s="12"/>
      <c r="F3" t="s">
        <v>61</v>
      </c>
    </row>
    <row r="4">
      <c r="A4" t="s">
        <v>58</v>
      </c>
      <c r="B4">
        <v>3</v>
      </c>
      <c r="C4" t="s">
        <v>62</v>
      </c>
      <c r="D4" t="inlineStr" s="12">
        <is>
          <t>Préparer les plaques de cuisson - Pour faire adhérer le papier sulfurisé aux plaques de cuisson,huiler légèrement la surface des plaques au pinceau. - Faire adhérer le papier sulfurisé taillé à la dimension de la plaque. - Huiler le papier et le saupoudrer d’herbes de Provence. - Ce travail peut être facilité par l’utilisation de tapis de cuisson antiadhésif.</t>
        </is>
      </c>
      <c r="E4" t="s" s="12"/>
      <c r="F4"/>
    </row>
    <row r="5">
      <c r="A5" t="s">
        <v>58</v>
      </c>
      <c r="B5">
        <v>4</v>
      </c>
      <c r="C5" t="s">
        <v>63</v>
      </c>
      <c r="D5" t="inlineStr" s="12">
        <is>
          <t>Abaisser la pâte à pizza - Détailler la pâte à pizza en pâtons égaux : - 13 de 1,750 kg pour les plaques de pâtisserie de 60 x 40. - 17 de 1,300 kg pour les plaques de pâtisserie GN 1/1. - Sur le marbre à pâtisserie fariné,faire des boules avec les pâtons. - Faire des abaisses à la taille des plaques avec les pâtons. - Enrouler l’abaisse autour du rouleau et développer l’abaisse sur la plaque. - Ajuster la pâte à la plaque et façonner l’abaisse en poussant la pâte sur les bords avec la paume de la main. - On peut festonner les bordures de l’abaisse en repliant successivement le bord sur lui-même,ou bien en le pinçant pour le faire onduler sous la pression du pouce et de l’index de la main gauche et de l’index de la main droite. - Ranger les plaques garnies sur l’échelle du four.</t>
        </is>
      </c>
      <c r="E5" t="s" s="12"/>
      <c r="F5"/>
    </row>
    <row r="6">
      <c r="A6" t="s">
        <v>58</v>
      </c>
      <c r="B6">
        <v>5</v>
      </c>
      <c r="C6" t="s">
        <v>64</v>
      </c>
      <c r="D6" t="inlineStr" s="12">
        <is>
          <t>Garnir les pizzas - Avec une louche,verser la quantité de sauce nécessaire sur chaque pizza. - À l’aide d’une spatule large,étaler la sauce sur toute la surface de la pâte. - Aromatiser la sauce avec un peu d’origan. - Garnir d’emmenthal râpé et de fromage de chèvre. - Terminer le garnissage par les olives et la mozzarella en cosettes (les cosettes de mozzarella fondent sans durcir,et pour cette raison terminer le garnissage des pizzas par la mozzarella).</t>
        </is>
      </c>
      <c r="E6" t="s" s="12"/>
      <c r="F6"/>
    </row>
    <row r="7">
      <c r="A7" t="s">
        <v>58</v>
      </c>
      <c r="B7">
        <v>6</v>
      </c>
      <c r="C7" t="s">
        <v>65</v>
      </c>
      <c r="D7" t="inlineStr" s="12">
        <is>
          <t>Cuire les pizzas - Préchauffer le four sur la position chaleur sèche à + 175°C. - Étager les plaques de pizza sur l’échelle de four. - Laisser se dégourdir la pâte à la température ambiante.La pâte doit être légèrement poussée. - Enfourner et cuire pendant 25 à 30 minutes environ.Vérifier la cuisson. - Respecter la procédure de fin de cuisson. - Stocker en armoire chaude et maintenir à + 63°C en attente de consommation. - Éventuellement donner un jet de vapeur ou humidifier l’enceinte du four lors de la cuisson.</t>
        </is>
      </c>
      <c r="E7" t="s" s="12"/>
      <c r="F7" t="s">
        <v>66</v>
      </c>
    </row>
    <row r="8">
      <c r="A8" t="s">
        <v>58</v>
      </c>
      <c r="B8">
        <v>7</v>
      </c>
      <c r="C8" t="s">
        <v>67</v>
      </c>
      <c r="D8" t="s" s="12">
        <v>68</v>
      </c>
      <c r="E8" t="s" s="12"/>
      <c r="F8"/>
    </row>
    <row r="9">
      <c r="A9" t="s">
        <v>58</v>
      </c>
      <c r="B9">
        <v>8</v>
      </c>
      <c r="C9"/>
      <c r="D9" t="s" s="12">
        <v>69</v>
      </c>
      <c r="E9" t="s" s="12"/>
      <c r="F9"/>
    </row>
    <row r="10">
      <c r="A10" t="s">
        <v>70</v>
      </c>
      <c r="B10"/>
      <c r="C10"/>
      <c r="D10" t="s">
        <v>71</v>
      </c>
      <c r="E10"/>
      <c r="F10"/>
    </row>
    <row r="11">
      <c r="A11" t="s">
        <v>72</v>
      </c>
      <c r="B11">
        <v>1</v>
      </c>
      <c r="C11" t="s">
        <v>59</v>
      </c>
      <c r="D11" t="inlineStr" s="12">
        <is>
          <t>Mise en place du poste de travail - Vérifier les D.L.C.,peser les denrées,sélectionner le matériel nécessaire. - Laver et désinfecter le matériel et le poste de travail en suivant les protocoles.</t>
        </is>
      </c>
      <c r="E11" t="s" s="12"/>
      <c r="F11"/>
    </row>
    <row r="12">
      <c r="A12" t="s">
        <v>72</v>
      </c>
      <c r="B12">
        <v>2</v>
      </c>
      <c r="C12" t="s">
        <v>73</v>
      </c>
      <c r="D12" t="inlineStr" s="12">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12" t="s" s="12"/>
      <c r="F12"/>
    </row>
    <row r="13">
      <c r="A13" t="s">
        <v>72</v>
      </c>
      <c r="B13">
        <v>3</v>
      </c>
      <c r="C13" t="s">
        <v>60</v>
      </c>
      <c r="D13" t="inlineStr" s="12">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13" t="s" s="12"/>
      <c r="F13"/>
    </row>
    <row r="14">
      <c r="A14" t="s">
        <v>72</v>
      </c>
      <c r="B14">
        <v>4</v>
      </c>
      <c r="C14" t="s">
        <v>74</v>
      </c>
      <c r="D14" t="inlineStr" s="12">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14" t="s" s="12"/>
      <c r="F14" t="s">
        <v>75</v>
      </c>
    </row>
    <row r="15">
      <c r="A15" t="s">
        <v>72</v>
      </c>
      <c r="B15">
        <v>5</v>
      </c>
      <c r="C15" t="s">
        <v>63</v>
      </c>
      <c r="D15" t="inlineStr" s="12">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15" t="s" s="12"/>
      <c r="F15"/>
    </row>
    <row r="16">
      <c r="A16" t="s">
        <v>76</v>
      </c>
      <c r="B16"/>
      <c r="C16"/>
      <c r="D16" t="s">
        <v>71</v>
      </c>
      <c r="E16"/>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58</v>
      </c>
      <c r="C2" t="s">
        <v>81</v>
      </c>
      <c r="D2" s="6">
        <f>'Besoins'!$B$2*100</f>
        <v>100</v>
      </c>
      <c r="E2" t="s">
        <v>3</v>
      </c>
    </row>
    <row r="3">
      <c r="A3">
        <v>1</v>
      </c>
      <c r="B3" t="s">
        <v>82</v>
      </c>
      <c r="C3" t="s">
        <v>81</v>
      </c>
      <c r="D3" s="6">
        <f>'Besoins'!$B$2*1</f>
        <v>1</v>
      </c>
      <c r="E3" t="s">
        <v>3</v>
      </c>
    </row>
    <row r="4">
      <c r="A4">
        <v>2</v>
      </c>
      <c r="B4" t="s">
        <v>83</v>
      </c>
      <c r="C4" t="s">
        <v>81</v>
      </c>
      <c r="D4" s="6">
        <f>'Besoins'!$B$2*0.24</f>
        <v>0.24</v>
      </c>
      <c r="E4" t="s">
        <v>23</v>
      </c>
    </row>
    <row r="5">
      <c r="A5">
        <v>3</v>
      </c>
      <c r="B5" t="s">
        <v>84</v>
      </c>
      <c r="C5" t="s">
        <v>85</v>
      </c>
      <c r="D5" s="6">
        <f>'Besoins'!$B$2*0.03</f>
        <v>0.03</v>
      </c>
      <c r="E5" t="s">
        <v>23</v>
      </c>
    </row>
    <row r="6">
      <c r="A6">
        <v>3</v>
      </c>
      <c r="B6" t="s">
        <v>86</v>
      </c>
      <c r="C6" t="s">
        <v>85</v>
      </c>
      <c r="D6" s="6">
        <f>'Besoins'!$B$2*0.018</f>
        <v>0.018</v>
      </c>
      <c r="E6" t="s">
        <v>19</v>
      </c>
    </row>
    <row r="7">
      <c r="A7">
        <v>3</v>
      </c>
      <c r="B7" t="s">
        <v>87</v>
      </c>
      <c r="C7" t="s">
        <v>85</v>
      </c>
      <c r="D7" s="6">
        <f>'Besoins'!$B$2*0.003</f>
        <v>0.003</v>
      </c>
      <c r="E7" t="s">
        <v>19</v>
      </c>
    </row>
    <row r="8">
      <c r="A8">
        <v>3</v>
      </c>
      <c r="B8" t="s">
        <v>88</v>
      </c>
      <c r="C8" t="s">
        <v>85</v>
      </c>
      <c r="D8" s="6">
        <f>'Besoins'!$B$2*0.0012</f>
        <v>0.0012</v>
      </c>
      <c r="E8" t="s">
        <v>23</v>
      </c>
    </row>
    <row r="9">
      <c r="A9">
        <v>3</v>
      </c>
      <c r="B9" t="s">
        <v>89</v>
      </c>
      <c r="C9" t="s">
        <v>85</v>
      </c>
      <c r="D9" s="6">
        <f>'Besoins'!$B$2*0.000456</f>
        <v>0.000456</v>
      </c>
      <c r="E9" t="s">
        <v>23</v>
      </c>
    </row>
    <row r="10">
      <c r="A10">
        <v>3</v>
      </c>
      <c r="B10" t="s">
        <v>90</v>
      </c>
      <c r="C10" t="s">
        <v>85</v>
      </c>
      <c r="D10" s="6">
        <f>'Besoins'!$B$2*0.00018</f>
        <v>0.00018</v>
      </c>
      <c r="E10" t="s">
        <v>23</v>
      </c>
    </row>
    <row r="11">
      <c r="A11">
        <v>3</v>
      </c>
      <c r="B11" t="s">
        <v>91</v>
      </c>
      <c r="C11" t="s">
        <v>85</v>
      </c>
      <c r="D11" s="6">
        <f>'Besoins'!$B$2*0.000048</f>
        <v>0.000048</v>
      </c>
      <c r="E11" t="s">
        <v>23</v>
      </c>
    </row>
    <row r="12">
      <c r="A12">
        <v>2</v>
      </c>
      <c r="B12" t="s">
        <v>92</v>
      </c>
      <c r="C12" t="s">
        <v>85</v>
      </c>
      <c r="D12" s="6">
        <f>'Besoins'!$B$2*0.02</f>
        <v>0.02</v>
      </c>
      <c r="E12" t="s">
        <v>15</v>
      </c>
    </row>
    <row r="13">
      <c r="A13">
        <v>2</v>
      </c>
      <c r="B13" t="s">
        <v>93</v>
      </c>
      <c r="C13" t="s">
        <v>85</v>
      </c>
      <c r="D13" s="6">
        <f>'Besoins'!$B$2*0.01</f>
        <v>0.01</v>
      </c>
      <c r="E13" t="s">
        <v>15</v>
      </c>
    </row>
    <row r="14">
      <c r="A14">
        <v>2</v>
      </c>
      <c r="B14" t="s">
        <v>94</v>
      </c>
      <c r="C14" t="s">
        <v>85</v>
      </c>
      <c r="D14" s="6">
        <f>'Besoins'!$B$2*0.03</f>
        <v>0.03</v>
      </c>
      <c r="E14" t="s">
        <v>23</v>
      </c>
    </row>
    <row r="15">
      <c r="A15">
        <v>2</v>
      </c>
      <c r="B15" t="s">
        <v>95</v>
      </c>
      <c r="C15" t="s">
        <v>85</v>
      </c>
      <c r="D15" s="6">
        <f>'Besoins'!$B$2*0.05</f>
        <v>0.05</v>
      </c>
      <c r="E15" t="s">
        <v>23</v>
      </c>
    </row>
    <row r="16">
      <c r="A16">
        <v>2</v>
      </c>
      <c r="B16" t="s">
        <v>96</v>
      </c>
      <c r="C16" t="s">
        <v>85</v>
      </c>
      <c r="D16" s="6">
        <f>'Besoins'!$B$2*0.05</f>
        <v>0.05</v>
      </c>
      <c r="E16" t="s">
        <v>23</v>
      </c>
    </row>
    <row r="17">
      <c r="A17">
        <v>2</v>
      </c>
      <c r="B17" t="s">
        <v>97</v>
      </c>
      <c r="C17" t="s">
        <v>85</v>
      </c>
      <c r="D17" s="6">
        <f>'Besoins'!$B$2*0.01</f>
        <v>0.01</v>
      </c>
      <c r="E17" t="s">
        <v>19</v>
      </c>
    </row>
    <row r="18">
      <c r="A18">
        <v>2</v>
      </c>
      <c r="B18" t="s">
        <v>98</v>
      </c>
      <c r="C18" t="s">
        <v>85</v>
      </c>
      <c r="D18" s="6">
        <f>'Besoins'!$B$2*0.00025</f>
        <v>0.00025</v>
      </c>
      <c r="E18" t="s">
        <v>23</v>
      </c>
    </row>
    <row r="19">
      <c r="A19">
        <v>2</v>
      </c>
      <c r="B19" t="s">
        <v>99</v>
      </c>
      <c r="C19" t="s">
        <v>85</v>
      </c>
      <c r="D19" s="6">
        <f>'Besoins'!$B$2*0.0012</f>
        <v>0.0012</v>
      </c>
      <c r="E19" t="s">
        <v>23</v>
      </c>
    </row>
    <row r="20">
      <c r="A20">
        <v>1</v>
      </c>
      <c r="B20" t="s">
        <v>100</v>
      </c>
      <c r="C20" t="s">
        <v>81</v>
      </c>
      <c r="D20" s="6">
        <f>'Besoins'!$B$2*1</f>
        <v>1</v>
      </c>
      <c r="E20" t="s">
        <v>3</v>
      </c>
    </row>
    <row r="21">
      <c r="A21">
        <v>2</v>
      </c>
      <c r="B21" t="s">
        <v>83</v>
      </c>
      <c r="C21" t="s">
        <v>81</v>
      </c>
      <c r="D21" s="6">
        <f>'Besoins'!$B$2*0.07</f>
        <v>0.07</v>
      </c>
      <c r="E21" t="s">
        <v>23</v>
      </c>
    </row>
    <row r="22">
      <c r="A22">
        <v>3</v>
      </c>
      <c r="B22" t="s">
        <v>84</v>
      </c>
      <c r="C22" t="s">
        <v>85</v>
      </c>
      <c r="D22" s="6">
        <f>'Besoins'!$B$2*0.00875</f>
        <v>0.00875</v>
      </c>
      <c r="E22" t="s">
        <v>23</v>
      </c>
    </row>
    <row r="23">
      <c r="A23">
        <v>3</v>
      </c>
      <c r="B23" t="s">
        <v>86</v>
      </c>
      <c r="C23" t="s">
        <v>85</v>
      </c>
      <c r="D23" s="6">
        <f>'Besoins'!$B$2*0.00525</f>
        <v>0.00525</v>
      </c>
      <c r="E23" t="s">
        <v>19</v>
      </c>
    </row>
    <row r="24">
      <c r="A24">
        <v>3</v>
      </c>
      <c r="B24" t="s">
        <v>87</v>
      </c>
      <c r="C24" t="s">
        <v>85</v>
      </c>
      <c r="D24" s="6">
        <f>'Besoins'!$B$2*0.000875</f>
        <v>0.000875</v>
      </c>
      <c r="E24" t="s">
        <v>19</v>
      </c>
    </row>
    <row r="25">
      <c r="A25">
        <v>3</v>
      </c>
      <c r="B25" t="s">
        <v>88</v>
      </c>
      <c r="C25" t="s">
        <v>85</v>
      </c>
      <c r="D25" s="6">
        <f>'Besoins'!$B$2*0.00035</f>
        <v>0.00035</v>
      </c>
      <c r="E25" t="s">
        <v>23</v>
      </c>
    </row>
    <row r="26">
      <c r="A26">
        <v>3</v>
      </c>
      <c r="B26" t="s">
        <v>89</v>
      </c>
      <c r="C26" t="s">
        <v>85</v>
      </c>
      <c r="D26" s="6">
        <f>'Besoins'!$B$2*0.000133</f>
        <v>0.000133</v>
      </c>
      <c r="E26" t="s">
        <v>23</v>
      </c>
    </row>
    <row r="27">
      <c r="A27">
        <v>3</v>
      </c>
      <c r="B27" t="s">
        <v>90</v>
      </c>
      <c r="C27" t="s">
        <v>85</v>
      </c>
      <c r="D27" s="6">
        <f>'Besoins'!$B$2*0.0000525</f>
        <v>0.000053</v>
      </c>
      <c r="E27" t="s">
        <v>23</v>
      </c>
    </row>
    <row r="28">
      <c r="A28">
        <v>3</v>
      </c>
      <c r="B28" t="s">
        <v>91</v>
      </c>
      <c r="C28" t="s">
        <v>85</v>
      </c>
      <c r="D28" s="6">
        <f>'Besoins'!$B$2*0.000014</f>
        <v>0.000014</v>
      </c>
      <c r="E28" t="s">
        <v>23</v>
      </c>
    </row>
    <row r="29">
      <c r="A29">
        <v>2</v>
      </c>
      <c r="B29" t="s">
        <v>92</v>
      </c>
      <c r="C29" t="s">
        <v>85</v>
      </c>
      <c r="D29" s="6">
        <f>'Besoins'!$B$2*0.01</f>
        <v>0.01</v>
      </c>
      <c r="E29" t="s">
        <v>15</v>
      </c>
    </row>
    <row r="30">
      <c r="A30">
        <v>2</v>
      </c>
      <c r="B30" t="s">
        <v>93</v>
      </c>
      <c r="C30" t="s">
        <v>85</v>
      </c>
      <c r="D30" s="6">
        <f>'Besoins'!$B$2*0.01</f>
        <v>0.01</v>
      </c>
      <c r="E30" t="s">
        <v>15</v>
      </c>
    </row>
    <row r="31">
      <c r="A31">
        <v>2</v>
      </c>
      <c r="B31" t="s">
        <v>94</v>
      </c>
      <c r="C31" t="s">
        <v>85</v>
      </c>
      <c r="D31" s="6">
        <f>'Besoins'!$B$2*0.01</f>
        <v>0.01</v>
      </c>
      <c r="E31" t="s">
        <v>23</v>
      </c>
    </row>
    <row r="32">
      <c r="A32">
        <v>2</v>
      </c>
      <c r="B32" t="s">
        <v>95</v>
      </c>
      <c r="C32" t="s">
        <v>85</v>
      </c>
      <c r="D32" s="6">
        <f>'Besoins'!$B$2*0.02</f>
        <v>0.02</v>
      </c>
      <c r="E32" t="s">
        <v>23</v>
      </c>
    </row>
    <row r="33">
      <c r="A33">
        <v>2</v>
      </c>
      <c r="B33" t="s">
        <v>96</v>
      </c>
      <c r="C33" t="s">
        <v>85</v>
      </c>
      <c r="D33" s="6">
        <f>'Besoins'!$B$2*0.02</f>
        <v>0.02</v>
      </c>
      <c r="E33" t="s">
        <v>23</v>
      </c>
    </row>
    <row r="34">
      <c r="A34">
        <v>2</v>
      </c>
      <c r="B34" t="s">
        <v>97</v>
      </c>
      <c r="C34" t="s">
        <v>85</v>
      </c>
      <c r="D34" s="6">
        <f>'Besoins'!$B$2*0.005</f>
        <v>0.005</v>
      </c>
      <c r="E34" t="s">
        <v>19</v>
      </c>
    </row>
    <row r="35">
      <c r="A35">
        <v>2</v>
      </c>
      <c r="B35" t="s">
        <v>98</v>
      </c>
      <c r="C35" t="s">
        <v>85</v>
      </c>
      <c r="D35" s="6">
        <f>'Besoins'!$B$2*0.0001</f>
        <v>0.0001</v>
      </c>
      <c r="E35" t="s">
        <v>23</v>
      </c>
    </row>
    <row r="36">
      <c r="A36">
        <v>2</v>
      </c>
      <c r="B36" t="s">
        <v>99</v>
      </c>
      <c r="C36" t="s">
        <v>85</v>
      </c>
      <c r="D36" s="6">
        <f>'Besoins'!$B$2*0.0004</f>
        <v>0.0004</v>
      </c>
      <c r="E36" t="s">
        <v>23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s>
  <sheetData>
    <row r="1" customHeight="1" ht="24">
      <c r="A1" t="s" s="2">
        <v>101</v>
      </c>
      <c r="B1"/>
      <c r="C1"/>
      <c r="D1"/>
    </row>
    <row r="2">
      <c r="A2" t="str" s="13">
        <f>"GRO_CDC_031 · GRO.ENT.CH · référence : "&amp;Besoins!B3&amp;" "&amp;Besoins!C3&amp;" · multiplicateur réglable sur la feuille ""Besoins"""</f>
        <v>GRO_CDC_031 · GRO.ENT.CH · référence : 100 pc · multiplicateur réglable sur la feuille </v>
      </c>
      <c r="B2"/>
      <c r="C2"/>
      <c r="D2"/>
    </row>
    <row r="3">
      <c r="A3"/>
      <c r="B3"/>
      <c r="C3"/>
      <c r="D3"/>
    </row>
    <row r="4">
      <c r="A4" t="s" s="14">
        <v>102</v>
      </c>
      <c r="B4"/>
      <c r="C4"/>
      <c r="D4"/>
    </row>
    <row r="5">
      <c r="A5" t="s" s="15">
        <v>103</v>
      </c>
      <c r="B5" t="str" s="12">
        <f>"[METTRE EN PLACE] "&amp;Procedure!D2</f>
        <v>[METTRE EN PLACE] Mise en place du poste de travai - Vérifier les D.L.C.,peser les denrées,sélectionner le matériel nécessaire. - Laver et désinfecter le matériel et le poste de travail en suivant les protocoles.</v>
      </c>
      <c r="C5"/>
      <c r="D5"/>
    </row>
    <row r="6">
      <c r="A6" t="s" s="15">
        <v>104</v>
      </c>
      <c r="B6" t="str" s="12">
        <f>"[CONFECTIONNER] "&amp;Procedure!D3</f>
        <v>[CONFECTIONNER] Préparations préliminaires - Confectionner la pâte à pizza,en suivant les indications de la recette. - Déconditionner les boîtes de sauce pizza suivant la procédure. - Débarrasser la sauce pizza dans une calotte.Filmer et réserver au froid. - Déconditionner la boîte d’olives en rondelles suivant la procédure. Égoutter et réserver au froid les olives dans un bac GN 1/1 H 65 perforé doublé d’un bac. - Couper en rondelles le fromages de chèvre.Réserver au froid en attente d’utilisation. - Déconditionner l’emmenthal et la mozzarella et les réserver séparément dans des calottes.</v>
      </c>
      <c r="C6"/>
      <c r="D6"/>
    </row>
    <row r="7">
      <c r="A7" t="s" s="15">
        <v>105</v>
      </c>
      <c r="B7" t="str" s="12">
        <f>"[PRÉPARER] "&amp;Procedure!D4</f>
        <v>[PRÉPARER] Préparer les plaques de cuisson - Pour faire adhérer le papier sulfurisé aux plaques de cuisson,huiler légèrement la surface des plaques au pinceau. - Faire adhérer le papier sulfurisé taillé à la dimension de la plaque. - Huiler le papier et le saupoudrer d’herbes de Provence. - Ce travail peut être facilité par l’utilisation de tapis de cuisson antiadhésif.</v>
      </c>
      <c r="C7"/>
      <c r="D7"/>
    </row>
    <row r="8">
      <c r="A8" t="s" s="15">
        <v>106</v>
      </c>
      <c r="B8" t="str" s="12">
        <f>"[ABAISSER] "&amp;Procedure!D5</f>
        <v>[ABAISSER] Abaisser la pâte à pizza - Détailler la pâte à pizza en pâtons égaux : - 13 de 1,750 kg pour les plaques de pâtisserie de 60 x 40. - 17 de 1,300 kg pour les plaques de pâtisserie GN 1/1. - Sur le marbre à pâtisserie fariné,faire des boules avec les pâtons. - Faire des abaisses à la taille des plaques avec les pâtons. - Enrouler l’abaisse autour du rouleau et développer l’abaisse sur la plaque. - Ajuster la pâte à la plaque et façonner l’abaisse en poussant la pâte sur les bords avec la paume de la main. - On peut festonner les bordures de l’abaisse en repliant successivement le bord sur lui-même,ou bien en le pinçant pour le faire onduler sous la pression du pouce et de l’index de la main gauche et de l’index de la main droite. - Ranger les plaques garnies sur l’échelle du four.</v>
      </c>
      <c r="C8"/>
      <c r="D8"/>
    </row>
    <row r="9">
      <c r="A9" t="s" s="15">
        <v>107</v>
      </c>
      <c r="B9" t="str" s="12">
        <f>"[FOURRER] "&amp;Procedure!D6</f>
        <v>[FOURRER] Garnir les pizzas - Avec une louche,verser la quantité de sauce nécessaire sur chaque pizza. - À l’aide d’une spatule large,étaler la sauce sur toute la surface de la pâte. - Aromatiser la sauce avec un peu d’origan. - Garnir d’emmenthal râpé et de fromage de chèvre. - Terminer le garnissage par les olives et la mozzarella en cosettes (les cosettes de mozzarella fondent sans durcir,et pour cette raison terminer le garnissage des pizzas par la mozzarella).</v>
      </c>
      <c r="C9"/>
      <c r="D9"/>
    </row>
    <row r="10">
      <c r="A10" t="s" s="15">
        <v>108</v>
      </c>
      <c r="B10" t="str" s="12">
        <f>"[CUIRE] "&amp;Procedure!D7</f>
        <v>[CUIRE] Cuire les pizzas - Préchauffer le four sur la position chaleur sèche à + 175°C. - Étager les plaques de pizza sur l’échelle de four. - Laisser se dégourdir la pâte à la température ambiante.La pâte doit être légèrement poussée. - Enfourner et cuire pendant 25 à 30 minutes environ.Vérifier la cuisson. - Respecter la procédure de fin de cuisson. - Stocker en armoire chaude et maintenir à + 63°C en attente de consommation. - Éventuellement donner un jet de vapeur ou humidifier l’enceinte du four lors de la cuisson.</v>
      </c>
      <c r="C10"/>
      <c r="D10"/>
    </row>
    <row r="11">
      <c r="A11" t="s" s="15">
        <v>109</v>
      </c>
      <c r="B11" t="str" s="12">
        <f>"[DRESSER] "&amp;Procedure!D8</f>
        <v>[DRESSER] Dresser et servir - Détailler les plaques de 60 x 40 en 8 portions et les plaques GN 1/1 en 6portions.</v>
      </c>
      <c r="C11"/>
      <c r="D11"/>
    </row>
    <row r="12">
      <c r="A12" t="s" s="15">
        <v>110</v>
      </c>
      <c r="B12" t="str" s="12">
        <f>Procedure!D9</f>
        <v>Suggestions - La sauce pizza peut être améliorée par une tombée d’oignons et divers aromates. - Les pizzas peuvent être garnies de différentes manières.</v>
      </c>
      <c r="C12"/>
      <c r="D12"/>
    </row>
    <row r="13">
      <c r="A13"/>
      <c r="B13"/>
      <c r="C13"/>
      <c r="D13"/>
    </row>
    <row r="14">
      <c r="A14" t="s" s="14">
        <v>111</v>
      </c>
      <c r="B14"/>
      <c r="C14"/>
      <c r="D14"/>
    </row>
    <row r="15">
      <c r="A15"/>
      <c r="B15" t="s" s="16">
        <v>71</v>
      </c>
      <c r="C15"/>
      <c r="D15"/>
    </row>
    <row r="16">
      <c r="A16"/>
      <c r="B16"/>
      <c r="C16"/>
      <c r="D16"/>
    </row>
    <row r="17">
      <c r="A17" t="s" s="14">
        <v>112</v>
      </c>
      <c r="B17"/>
      <c r="C17"/>
      <c r="D17"/>
    </row>
    <row r="18">
      <c r="A18" t="s" s="15">
        <v>103</v>
      </c>
      <c r="B18" t="str" s="12">
        <f>"[METTRE EN PLACE] "&amp;Procedure!D11</f>
        <v>[METTRE EN PLACE] Mise en place du poste de travail - Vérifier les D.L.C.,peser les denrées,sélectionner le matériel nécessaire. - Laver et désinfecter le matériel et le poste de travail en suivant les protocoles.</v>
      </c>
      <c r="C18"/>
      <c r="D18"/>
    </row>
    <row r="19">
      <c r="A19" t="s" s="15">
        <v>104</v>
      </c>
      <c r="B19" t="str" s="12">
        <f>"[METTRE] "&amp;Procedure!D12</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19"/>
      <c r="D19"/>
    </row>
    <row r="20">
      <c r="A20" t="s" s="15">
        <v>105</v>
      </c>
      <c r="B20" t="str" s="12">
        <f>"[CONFECTIONNER] "&amp;Procedure!D13</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20"/>
      <c r="D20"/>
    </row>
    <row r="21">
      <c r="A21" t="s" s="15">
        <v>106</v>
      </c>
      <c r="B21" t="str" s="12">
        <f>"[FAÇONNER] "&amp;Procedure!D14</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21"/>
      <c r="D21"/>
    </row>
    <row r="22">
      <c r="A22" t="s" s="15">
        <v>107</v>
      </c>
      <c r="B22" t="str" s="12">
        <f>"[ABAISSER] "&amp;Procedure!D15</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22"/>
      <c r="D22"/>
    </row>
    <row r="23">
      <c r="A23"/>
      <c r="B23"/>
      <c r="C23"/>
      <c r="D23"/>
    </row>
    <row r="24">
      <c r="A24" t="s" s="14">
        <v>113</v>
      </c>
      <c r="B24"/>
      <c r="C24"/>
      <c r="D24"/>
    </row>
    <row r="25">
      <c r="A25"/>
      <c r="B25" t="s" s="16">
        <v>71</v>
      </c>
      <c r="C25"/>
      <c r="D25"/>
    </row>
    <row r="26">
      <c r="A26"/>
      <c r="B26"/>
      <c r="C26"/>
      <c r="D26"/>
    </row>
    <row r="27">
      <c r="A27" t="s" s="17">
        <v>114</v>
      </c>
      <c r="B27"/>
      <c r="C27"/>
      <c r="D27"/>
    </row>
  </sheetData>
  <sheetProtection sheet="1"/>
  <mergeCells count="22">
    <mergeCell ref="A1:D1"/>
    <mergeCell ref="A2:D2"/>
    <mergeCell ref="A4:D4"/>
    <mergeCell ref="B5:D5"/>
    <mergeCell ref="B6:D6"/>
    <mergeCell ref="B7:D7"/>
    <mergeCell ref="B8:D8"/>
    <mergeCell ref="B9:D9"/>
    <mergeCell ref="B10:D10"/>
    <mergeCell ref="B11:D11"/>
    <mergeCell ref="B12:D12"/>
    <mergeCell ref="A14:D14"/>
    <mergeCell ref="B15:D15"/>
    <mergeCell ref="A17:D17"/>
    <mergeCell ref="B18:D18"/>
    <mergeCell ref="B19:D19"/>
    <mergeCell ref="B20:D20"/>
    <mergeCell ref="B21:D21"/>
    <mergeCell ref="B22:D22"/>
    <mergeCell ref="A24:D24"/>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2026-09-15T12:39:13Z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2026-09-15T12:39:13Z</dcterms:modified>
  <cp:revision>1</cp:revision>
</cp:coreProperties>
</file>