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<sst xmlns="http://schemas.openxmlformats.org/spreadsheetml/2006/main" count="118" uniqueCount="118">
  <si>
    <t>Besoins matière</t>
  </si>
  <si>
    <t>Multiplicateur souhaité</t>
  </si>
  <si>
    <t>Quantité de référence</t>
  </si>
  <si>
    <t>pc</t>
  </si>
  <si>
    <t>Quantité obtenue</t>
  </si>
  <si>
    <t>Code</t>
  </si>
  <si>
    <t>Matière première</t>
  </si>
  <si>
    <t>Classe</t>
  </si>
  <si>
    <t>Base (×1, modifiable)</t>
  </si>
  <si>
    <t>Quantité</t>
  </si>
  <si>
    <t>Unité</t>
  </si>
  <si>
    <t>Coût</t>
  </si>
  <si>
    <t>00000826</t>
  </si>
  <si>
    <t>CLOUS DE GIROFLES</t>
  </si>
  <si>
    <t>Eléments divers</t>
  </si>
  <si>
    <t>kg</t>
  </si>
  <si>
    <t>00000047</t>
  </si>
  <si>
    <t>OEUF A3 (PRIX)</t>
  </si>
  <si>
    <t>Produits laitiers</t>
  </si>
  <si>
    <t>00000061</t>
  </si>
  <si>
    <t>EAU</t>
  </si>
  <si>
    <t>Matières diverses (à trier)</t>
  </si>
  <si>
    <t>lt</t>
  </si>
  <si>
    <t>00001922</t>
  </si>
  <si>
    <t>bouquet garni arôme</t>
  </si>
  <si>
    <t>Condiments et sauces</t>
  </si>
  <si>
    <t>00002238</t>
  </si>
  <si>
    <t>carottes râpées</t>
  </si>
  <si>
    <t>Légumes 4ème gamme (prêts emploi)</t>
  </si>
  <si>
    <t>00002229</t>
  </si>
  <si>
    <t>navets cubes 20X20</t>
  </si>
  <si>
    <t>00002251</t>
  </si>
  <si>
    <t>poireau blanc 3 cm</t>
  </si>
  <si>
    <t>RNM0370123</t>
  </si>
  <si>
    <t>CÉLERI-RAVE France</t>
  </si>
  <si>
    <t>Légumes</t>
  </si>
  <si>
    <t>00002049</t>
  </si>
  <si>
    <t>oignons émincés</t>
  </si>
  <si>
    <t>00002619</t>
  </si>
  <si>
    <t>Panais</t>
  </si>
  <si>
    <t>00SAU_MP010</t>
  </si>
  <si>
    <t>Pomme de terre cuite en robe</t>
  </si>
  <si>
    <t>RNM57233124</t>
  </si>
  <si>
    <t>BOEUF (queue) Toute Origine</t>
  </si>
  <si>
    <t>Abats</t>
  </si>
  <si>
    <t>00001576</t>
  </si>
  <si>
    <t>Boeuf hâché fin sans sel en pain</t>
  </si>
  <si>
    <t>Bœuf</t>
  </si>
  <si>
    <t>00002610</t>
  </si>
  <si>
    <t>Gîte-gîte (bœuf)</t>
  </si>
  <si>
    <t>00001519</t>
  </si>
  <si>
    <t>Macreuse à braiser (1315 sans jumeau nerveux)</t>
  </si>
  <si>
    <t>00002612</t>
  </si>
  <si>
    <t>Plat de côtes (bœuf)</t>
  </si>
  <si>
    <t>Total</t>
  </si>
  <si>
    <t>Recette</t>
  </si>
  <si>
    <t>#</t>
  </si>
  <si>
    <t>Verbe</t>
  </si>
  <si>
    <t>Étape</t>
  </si>
  <si>
    <t>Précision technique</t>
  </si>
  <si>
    <t>Durée</t>
  </si>
  <si>
    <t>Turban de riz pilaf aux fruits de mer, sauce vin blanc</t>
  </si>
  <si>
    <t>METTRE EN PLACE</t>
  </si>
  <si>
    <t>Mettre en place le poste de travail - 5 min  Denrées, matériels de préparation, de cuisson et de dressage.</t>
  </si>
  <si>
    <t>5 min (cuisson)</t>
  </si>
  <si>
    <t>CONCASSER</t>
  </si>
  <si>
    <t>Concasser et blanchir les os de buf - 10 min Couvrir d'eau froide, porter à ébullition. Ecumer soigneusement et rafraîchir.</t>
  </si>
  <si>
    <t>10 min (cuisson)</t>
  </si>
  <si>
    <t>ÉPLUCHER</t>
  </si>
  <si>
    <t>Eplucher et laver tous les légumes - 20 min</t>
  </si>
  <si>
    <t>20 min (prepa)</t>
  </si>
  <si>
    <t>PRÉPARER</t>
  </si>
  <si>
    <t>RÉALISER</t>
  </si>
  <si>
    <t>38 min (cuisson)</t>
  </si>
  <si>
    <t>PARER</t>
  </si>
  <si>
    <t>Préparer les viandes du pot-au-feu - 20 min  Parer, dégraisser si nécessaire et ficeler les morceaux de viande.</t>
  </si>
  <si>
    <t>DÉGORGER</t>
  </si>
  <si>
    <t>Dégorger les os à moelle - 5 min Les placer dans une calotte avec de l'eau glacée vinaigrée. Les réserver en enceinte réfrigérée.</t>
  </si>
  <si>
    <t>5 min (repos)</t>
  </si>
  <si>
    <t>MARQUER</t>
  </si>
  <si>
    <t>132 min (cuisson)</t>
  </si>
  <si>
    <t>20 min (cuisson)</t>
  </si>
  <si>
    <t>Niveau</t>
  </si>
  <si>
    <t>Composant</t>
  </si>
  <si>
    <t>Type</t>
  </si>
  <si>
    <t>Quantité (× multiplicateur, voir feuille Besoins)</t>
  </si>
  <si>
    <t>recette</t>
  </si>
  <si>
    <t xml:space="preserve">    ↳ EAU</t>
  </si>
  <si>
    <t>matiere</t>
  </si>
  <si>
    <t xml:space="preserve">    ↳ Gîte-gîte (bœuf)</t>
  </si>
  <si>
    <t xml:space="preserve">    ↳ Macreuse à braiser (1315 sans jumeau nerveux)</t>
  </si>
  <si>
    <t xml:space="preserve">    ↳ Plat de côtes (bœuf)</t>
  </si>
  <si>
    <t xml:space="preserve">    ↳ BOEUF (queue) Toute Origine</t>
  </si>
  <si>
    <t xml:space="preserve">    ↳ Boeuf hâché fin sans sel en pain</t>
  </si>
  <si>
    <t xml:space="preserve">    ↳ carottes râpées</t>
  </si>
  <si>
    <t xml:space="preserve">    ↳ oignons émincés</t>
  </si>
  <si>
    <t xml:space="preserve">    ↳ CLOUS DE GIROFLES</t>
  </si>
  <si>
    <t xml:space="preserve">    ↳ poireau blanc 3 cm</t>
  </si>
  <si>
    <t xml:space="preserve">    ↳ CÉLERI-RAVE France</t>
  </si>
  <si>
    <t xml:space="preserve">    ↳ bouquet garni arôme</t>
  </si>
  <si>
    <t xml:space="preserve">    ↳ navets cubes 20X20</t>
  </si>
  <si>
    <t xml:space="preserve">    ↳ Panais</t>
  </si>
  <si>
    <t xml:space="preserve">    ↳ OEUF (ml) (conv.)</t>
  </si>
  <si>
    <t>conversion</t>
  </si>
  <si>
    <t xml:space="preserve">    ↳ Pomme de terre cuite en robe</t>
  </si>
  <si>
    <t>Fiche technique — Turban de riz pilaf aux fruits de mer, sauce vin blanc</t>
  </si>
  <si>
    <t>Turban de riz pilaf aux fruits de mer, sauce vin blanc  PP_TURB_RIZ_PILA</t>
  </si>
  <si>
    <t>1.</t>
  </si>
  <si>
    <t>2.</t>
  </si>
  <si>
    <t xml:space="preserve">    OEUF (ml) (conv.)</t>
  </si>
  <si>
    <t>3.</t>
  </si>
  <si>
    <t>4.</t>
  </si>
  <si>
    <t>5.</t>
  </si>
  <si>
    <t>6.</t>
  </si>
  <si>
    <t>7.</t>
  </si>
  <si>
    <t>8.</t>
  </si>
  <si>
    <t>9.</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</si>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</sst>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2</v>
      </c>
      <c r="E7" s="6">
        <f>D7*$B$2</f>
        <v>2</v>
      </c>
      <c r="F7" t="s">
        <v>15</v>
      </c>
      <c r="G7" s="9">
        <f>E7*0</f>
        <v>0</v>
      </c>
    </row>
    <row r="8">
      <c r="A8" t="s" s="8">
        <v>16</v>
      </c>
      <c r="B8" t="s">
        <v>17</v>
      </c>
      <c r="C8" t="s">
        <v>18</v>
      </c>
      <c r="D8" s="4">
        <v>7.272727</v>
      </c>
      <c r="E8" s="6">
        <f>D8*$B$2</f>
        <v>7.272727</v>
      </c>
      <c r="F8" t="s">
        <v>3</v>
      </c>
      <c r="G8" s="9">
        <f>E8*0.2700000101</f>
        <v>1.963636</v>
      </c>
    </row>
    <row r="9">
      <c r="A9" t="s" s="8">
        <v>19</v>
      </c>
      <c r="B9" t="s">
        <v>20</v>
      </c>
      <c r="C9" t="s">
        <v>21</v>
      </c>
      <c r="D9" s="4">
        <v>0.4</v>
      </c>
      <c r="E9" s="6">
        <f>D9*$B$2</f>
        <v>0.4</v>
      </c>
      <c r="F9" t="s">
        <v>22</v>
      </c>
      <c r="G9" s="9">
        <f>E9*0.003</f>
        <v>0.0012</v>
      </c>
    </row>
    <row r="10">
      <c r="A10" t="s" s="8">
        <v>23</v>
      </c>
      <c r="B10" t="s">
        <v>24</v>
      </c>
      <c r="C10" t="s">
        <v>25</v>
      </c>
      <c r="D10" s="4">
        <v>1</v>
      </c>
      <c r="E10" s="6">
        <f>D10*$B$2</f>
        <v>1</v>
      </c>
      <c r="F10" t="s">
        <v>3</v>
      </c>
      <c r="G10" s="9">
        <f>E10*0</f>
        <v>0</v>
      </c>
    </row>
    <row r="11">
      <c r="A11" t="s" s="8">
        <v>26</v>
      </c>
      <c r="B11" t="s">
        <v>27</v>
      </c>
      <c r="C11" t="s">
        <v>28</v>
      </c>
      <c r="D11" s="4">
        <v>0.2</v>
      </c>
      <c r="E11" s="6">
        <f>D11*$B$2</f>
        <v>0.2</v>
      </c>
      <c r="F11" t="s">
        <v>15</v>
      </c>
      <c r="G11" s="9">
        <f>E11*0</f>
        <v>0</v>
      </c>
    </row>
    <row r="12">
      <c r="A12" t="s" s="8">
        <v>29</v>
      </c>
      <c r="B12" t="s">
        <v>30</v>
      </c>
      <c r="C12" t="s">
        <v>28</v>
      </c>
      <c r="D12" s="4">
        <v>0.8</v>
      </c>
      <c r="E12" s="6">
        <f>D12*$B$2</f>
        <v>0.8</v>
      </c>
      <c r="F12" t="s">
        <v>15</v>
      </c>
      <c r="G12" s="9">
        <f>E12*0</f>
        <v>0</v>
      </c>
    </row>
    <row r="13">
      <c r="A13" t="s" s="8">
        <v>31</v>
      </c>
      <c r="B13" t="s">
        <v>32</v>
      </c>
      <c r="C13" t="s">
        <v>28</v>
      </c>
      <c r="D13" s="4">
        <v>0.2</v>
      </c>
      <c r="E13" s="6">
        <f>D13*$B$2</f>
        <v>0.2</v>
      </c>
      <c r="F13" t="s">
        <v>15</v>
      </c>
      <c r="G13" s="9">
        <f>E13*0</f>
        <v>0</v>
      </c>
    </row>
    <row r="14">
      <c r="A14" t="s">
        <v>33</v>
      </c>
      <c r="B14" t="s">
        <v>34</v>
      </c>
      <c r="C14" t="s">
        <v>35</v>
      </c>
      <c r="D14" s="4">
        <v>0.1</v>
      </c>
      <c r="E14" s="6">
        <f>D14*$B$2</f>
        <v>0.1</v>
      </c>
      <c r="F14" t="s">
        <v>15</v>
      </c>
      <c r="G14" s="9">
        <f>E14*1.1</f>
        <v>0.11</v>
      </c>
    </row>
    <row r="15">
      <c r="A15" t="s" s="8">
        <v>36</v>
      </c>
      <c r="B15" t="s">
        <v>37</v>
      </c>
      <c r="C15" t="s">
        <v>35</v>
      </c>
      <c r="D15" s="4">
        <v>0.2</v>
      </c>
      <c r="E15" s="6">
        <f>D15*$B$2</f>
        <v>0.2</v>
      </c>
      <c r="F15" t="s">
        <v>3</v>
      </c>
      <c r="G15" s="9">
        <f>E15*0</f>
        <v>0</v>
      </c>
    </row>
    <row r="16">
      <c r="A16" t="s" s="8">
        <v>38</v>
      </c>
      <c r="B16" t="s">
        <v>39</v>
      </c>
      <c r="C16" t="s">
        <v>35</v>
      </c>
      <c r="D16" s="4">
        <v>0.4</v>
      </c>
      <c r="E16" s="6">
        <f>D16*$B$2</f>
        <v>0.4</v>
      </c>
      <c r="F16" t="s">
        <v>15</v>
      </c>
      <c r="G16" s="9">
        <f>E16*2.5</f>
        <v>1</v>
      </c>
    </row>
    <row r="17">
      <c r="A17" t="s">
        <v>40</v>
      </c>
      <c r="B17" t="s">
        <v>41</v>
      </c>
      <c r="C17" t="s">
        <v>35</v>
      </c>
      <c r="D17" s="4">
        <v>1</v>
      </c>
      <c r="E17" s="6">
        <f>D17*$B$2</f>
        <v>1</v>
      </c>
      <c r="F17" t="s">
        <v>15</v>
      </c>
      <c r="G17" s="9">
        <f>E17*1.5</f>
        <v>1.5</v>
      </c>
    </row>
    <row r="18">
      <c r="A18" t="s">
        <v>42</v>
      </c>
      <c r="B18" t="s">
        <v>43</v>
      </c>
      <c r="C18" t="s">
        <v>44</v>
      </c>
      <c r="D18" s="4">
        <v>0.8</v>
      </c>
      <c r="E18" s="6">
        <f>D18*$B$2</f>
        <v>0.8</v>
      </c>
      <c r="F18" t="s">
        <v>15</v>
      </c>
      <c r="G18" s="9">
        <f>E18*7.7</f>
        <v>6.16</v>
      </c>
    </row>
    <row r="19">
      <c r="A19" t="s" s="8">
        <v>45</v>
      </c>
      <c r="B19" t="s">
        <v>46</v>
      </c>
      <c r="C19" t="s">
        <v>47</v>
      </c>
      <c r="D19" s="4">
        <v>1.5</v>
      </c>
      <c r="E19" s="6">
        <f>D19*$B$2</f>
        <v>1.5</v>
      </c>
      <c r="F19" t="s">
        <v>3</v>
      </c>
      <c r="G19" s="9">
        <f>E19*0</f>
        <v>0</v>
      </c>
    </row>
    <row r="20">
      <c r="A20" t="s" s="8">
        <v>48</v>
      </c>
      <c r="B20" t="s">
        <v>49</v>
      </c>
      <c r="C20" t="s">
        <v>47</v>
      </c>
      <c r="D20" s="4">
        <v>0.4</v>
      </c>
      <c r="E20" s="6">
        <f>D20*$B$2</f>
        <v>0.4</v>
      </c>
      <c r="F20" t="s">
        <v>15</v>
      </c>
      <c r="G20" s="9">
        <f>E20*10</f>
        <v>4</v>
      </c>
    </row>
    <row r="21">
      <c r="A21" t="s" s="8">
        <v>50</v>
      </c>
      <c r="B21" t="s">
        <v>51</v>
      </c>
      <c r="C21" t="s">
        <v>47</v>
      </c>
      <c r="D21" s="4">
        <v>0.8</v>
      </c>
      <c r="E21" s="6">
        <f>D21*$B$2</f>
        <v>0.8</v>
      </c>
      <c r="F21" t="s">
        <v>3</v>
      </c>
      <c r="G21" s="9">
        <f>E21*0</f>
        <v>0</v>
      </c>
    </row>
    <row r="22">
      <c r="A22" t="s" s="8">
        <v>52</v>
      </c>
      <c r="B22" t="s">
        <v>53</v>
      </c>
      <c r="C22" t="s">
        <v>47</v>
      </c>
      <c r="D22" s="4">
        <v>0.8</v>
      </c>
      <c r="E22" s="6">
        <f>D22*$B$2</f>
        <v>0.8</v>
      </c>
      <c r="F22" t="s">
        <v>15</v>
      </c>
      <c r="G22" s="9">
        <f>E22*8</f>
        <v>6.4</v>
      </c>
    </row>
    <row r="23">
      <c r="A23"/>
      <c r="B23"/>
      <c r="C23"/>
      <c r="D23"/>
      <c r="E23"/>
      <c r="F23" t="s" s="10">
        <v>54</v>
      </c>
      <c r="G23" s="11">
        <f>SUM(G7:G22)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55</v>
      </c>
      <c r="B1" t="s" s="7">
        <v>56</v>
      </c>
      <c r="C1" t="s" s="7">
        <v>57</v>
      </c>
      <c r="D1" t="s" s="7">
        <v>58</v>
      </c>
      <c r="E1" t="s" s="7">
        <v>59</v>
      </c>
      <c r="F1" t="s" s="7">
        <v>60</v>
      </c>
    </row>
    <row r="2">
      <c r="A2" t="s">
        <v>61</v>
      </c>
      <c r="B2">
        <v>1</v>
      </c>
      <c r="C2" t="s">
        <v>62</v>
      </c>
      <c r="D2" t="s" s="12">
        <v>63</v>
      </c>
      <c r="E2" t="s" s="12"/>
      <c r="F2" t="s">
        <v>64</v>
      </c>
    </row>
    <row r="3">
      <c r="A3" t="s">
        <v>61</v>
      </c>
      <c r="B3">
        <v>2</v>
      </c>
      <c r="C3" t="s">
        <v>65</v>
      </c>
      <c r="D3" t="s" s="12">
        <v>66</v>
      </c>
      <c r="E3" t="s" s="12"/>
      <c r="F3" t="s">
        <v>67</v>
      </c>
    </row>
    <row r="4">
      <c r="A4" t="s">
        <v>61</v>
      </c>
      <c r="B4">
        <v>3</v>
      </c>
      <c r="C4" t="s">
        <v>68</v>
      </c>
      <c r="D4" t="s" s="12">
        <v>69</v>
      </c>
      <c r="E4" t="s" s="12"/>
      <c r="F4" t="s">
        <v>70</v>
      </c>
    </row>
    <row r="5">
      <c r="A5" t="s">
        <v>61</v>
      </c>
      <c r="B5">
        <v>4</v>
      </c>
      <c r="C5" t="s">
        <v>71</v>
      </c>
      <c r="D5" t="inlineStr" s="12">
        <is>
          <t>Préparer les légumes de la garniture aromatique - 5 min Tronçonner les carottes si elles sont très grosses, sinon les laisser entières. Couper transversalement les oignons et les faire colorer sur la plaque du fourneau . Clouter, côté talon, un oignon avec 2 clous de girofle. Confectionner un bouquet garni avec les queues de persil, le thym, le laurier, les poireaux et le céleri en branches (utiliser la partie verte des feuilles).</t>
        </is>
      </c>
      <c r="E5" t="s" s="12"/>
      <c r="F5" t="s">
        <v>64</v>
      </c>
    </row>
    <row r="6">
      <c r="A6" t="s">
        <v>61</v>
      </c>
      <c r="B6">
        <v>5</v>
      </c>
      <c r="C6" t="s">
        <v>72</v>
      </c>
      <c r="D6" t="inlineStr" s="12">
        <is>
          <t>Réaliser un fond de cuisson (bouillon d'os) - 15 min Placer les os blanchis dans une grande marmite. Les couvrir avec 4 à 5 l d'eau froide et porter à ébullition. Ecumer, saler, poivrer et ajouter la garniture aromatique. Cuire très lentement durant 1 h environ.</t>
        </is>
      </c>
      <c r="E6" t="s" s="12"/>
      <c r="F6" t="s">
        <v>73</v>
      </c>
    </row>
    <row r="7">
      <c r="A7" t="s">
        <v>61</v>
      </c>
      <c r="B7">
        <v>6</v>
      </c>
      <c r="C7" t="s">
        <v>74</v>
      </c>
      <c r="D7" t="s" s="12">
        <v>75</v>
      </c>
      <c r="E7" t="s" s="12"/>
      <c r="F7" t="s">
        <v>70</v>
      </c>
    </row>
    <row r="8">
      <c r="A8" t="s">
        <v>61</v>
      </c>
      <c r="B8">
        <v>7</v>
      </c>
      <c r="C8" t="s">
        <v>76</v>
      </c>
      <c r="D8" t="s" s="12">
        <v>77</v>
      </c>
      <c r="E8" t="s" s="12"/>
      <c r="F8" t="s">
        <v>78</v>
      </c>
    </row>
    <row r="9">
      <c r="A9" t="s">
        <v>61</v>
      </c>
      <c r="B9">
        <v>8</v>
      </c>
      <c r="C9" t="s">
        <v>79</v>
      </c>
      <c r="D9" t="inlineStr" s="12">
        <is>
          <t>Marquer le pot-au-feu en cuisson - 5 min Plonger les viandes dans le fond bouillant par ordre de durée de cuisson. Maintenir constamment la cuisson à feu très doux et régulier durant 3h à 3 h 30 min (parfois plus). Ecumer fréquemment et dégraisser si nécessaire. La marmite (bouillon de pot-au-feu) doit rester parfaitement limpide et légèrement ambrée.</t>
        </is>
      </c>
      <c r="E9" t="s" s="12"/>
      <c r="F9" t="s">
        <v>80</v>
      </c>
    </row>
    <row r="10">
      <c r="A10" t="s">
        <v>61</v>
      </c>
      <c r="B10">
        <v>9</v>
      </c>
      <c r="C10" t="s">
        <v>71</v>
      </c>
      <c r="D10" t="inlineStr" s="12">
        <is>
          <t>Préparer les légumes de la garniture d'accompagnement - 20 min Tourner, rincer et réserver les pommes de terre dans un petit bahut avec de l'eau froide. Tourner les carottes, les navets (suivant la période de l'année, il est possible de les blanchir) et les panais. Supprimer les «fils» (effilandrer) et tronçonner le céleri en branches. Eliminer le vert et tronçonner les blancs de poireaux.</t>
        </is>
      </c>
      <c r="E10" t="s" s="12"/>
      <c r="F10" t="s">
        <v>81</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82</v>
      </c>
      <c r="B1" t="s" s="7">
        <v>83</v>
      </c>
      <c r="C1" t="s" s="7">
        <v>84</v>
      </c>
      <c r="D1" t="s" s="7">
        <v>85</v>
      </c>
      <c r="E1" t="s" s="7">
        <v>10</v>
      </c>
    </row>
    <row r="2">
      <c r="A2">
        <v>0</v>
      </c>
      <c r="B2" t="s">
        <v>61</v>
      </c>
      <c r="C2" t="s">
        <v>86</v>
      </c>
      <c r="D2" s="6">
        <f>'Besoins'!$B$2*1</f>
        <v>1</v>
      </c>
      <c r="E2" t="s">
        <v>3</v>
      </c>
    </row>
    <row r="3">
      <c r="A3">
        <v>1</v>
      </c>
      <c r="B3" t="s">
        <v>87</v>
      </c>
      <c r="C3" t="s">
        <v>88</v>
      </c>
      <c r="D3" s="6">
        <f>'Besoins'!$B$2*0.4</f>
        <v>0.4</v>
      </c>
      <c r="E3" t="s">
        <v>15</v>
      </c>
    </row>
    <row r="4">
      <c r="A4">
        <v>1</v>
      </c>
      <c r="B4" t="s">
        <v>89</v>
      </c>
      <c r="C4" t="s">
        <v>88</v>
      </c>
      <c r="D4" s="6">
        <f>'Besoins'!$B$2*0.4</f>
        <v>0.4</v>
      </c>
      <c r="E4" t="s">
        <v>15</v>
      </c>
    </row>
    <row r="5">
      <c r="A5">
        <v>1</v>
      </c>
      <c r="B5" t="s">
        <v>90</v>
      </c>
      <c r="C5" t="s">
        <v>88</v>
      </c>
      <c r="D5" s="6">
        <f>'Besoins'!$B$2*0.8</f>
        <v>0.8</v>
      </c>
      <c r="E5" t="s">
        <v>15</v>
      </c>
    </row>
    <row r="6">
      <c r="A6">
        <v>1</v>
      </c>
      <c r="B6" t="s">
        <v>91</v>
      </c>
      <c r="C6" t="s">
        <v>88</v>
      </c>
      <c r="D6" s="6">
        <f>'Besoins'!$B$2*0.8</f>
        <v>0.8</v>
      </c>
      <c r="E6" t="s">
        <v>15</v>
      </c>
    </row>
    <row r="7">
      <c r="A7">
        <v>1</v>
      </c>
      <c r="B7" t="s">
        <v>92</v>
      </c>
      <c r="C7" t="s">
        <v>88</v>
      </c>
      <c r="D7" s="6">
        <f>'Besoins'!$B$2*0.8</f>
        <v>0.8</v>
      </c>
      <c r="E7" t="s">
        <v>15</v>
      </c>
    </row>
    <row r="8">
      <c r="A8">
        <v>1</v>
      </c>
      <c r="B8" t="s">
        <v>93</v>
      </c>
      <c r="C8" t="s">
        <v>88</v>
      </c>
      <c r="D8" s="6">
        <f>'Besoins'!$B$2*1.5</f>
        <v>1.5</v>
      </c>
      <c r="E8" t="s">
        <v>15</v>
      </c>
    </row>
    <row r="9">
      <c r="A9">
        <v>1</v>
      </c>
      <c r="B9" t="s">
        <v>94</v>
      </c>
      <c r="C9" t="s">
        <v>88</v>
      </c>
      <c r="D9" s="6">
        <f>'Besoins'!$B$2*0.2</f>
        <v>0.2</v>
      </c>
      <c r="E9" t="s">
        <v>15</v>
      </c>
    </row>
    <row r="10">
      <c r="A10">
        <v>1</v>
      </c>
      <c r="B10" t="s">
        <v>95</v>
      </c>
      <c r="C10" t="s">
        <v>88</v>
      </c>
      <c r="D10" s="6">
        <f>'Besoins'!$B$2*0.2</f>
        <v>0.2</v>
      </c>
      <c r="E10" t="s">
        <v>15</v>
      </c>
    </row>
    <row r="11">
      <c r="A11">
        <v>1</v>
      </c>
      <c r="B11" t="s">
        <v>96</v>
      </c>
      <c r="C11" t="s">
        <v>88</v>
      </c>
      <c r="D11" s="6">
        <f>'Besoins'!$B$2*2</f>
        <v>2</v>
      </c>
      <c r="E11" t="s">
        <v>3</v>
      </c>
    </row>
    <row r="12">
      <c r="A12">
        <v>1</v>
      </c>
      <c r="B12" t="s">
        <v>97</v>
      </c>
      <c r="C12" t="s">
        <v>88</v>
      </c>
      <c r="D12" s="6">
        <f>'Besoins'!$B$2*0.2</f>
        <v>0.2</v>
      </c>
      <c r="E12" t="s">
        <v>15</v>
      </c>
    </row>
    <row r="13">
      <c r="A13">
        <v>1</v>
      </c>
      <c r="B13" t="s">
        <v>98</v>
      </c>
      <c r="C13" t="s">
        <v>88</v>
      </c>
      <c r="D13" s="6">
        <f>'Besoins'!$B$2*0.1</f>
        <v>0.1</v>
      </c>
      <c r="E13" t="s">
        <v>15</v>
      </c>
    </row>
    <row r="14">
      <c r="A14">
        <v>1</v>
      </c>
      <c r="B14" t="s">
        <v>99</v>
      </c>
      <c r="C14" t="s">
        <v>88</v>
      </c>
      <c r="D14" s="6">
        <f>'Besoins'!$B$2*1</f>
        <v>1</v>
      </c>
      <c r="E14" t="s">
        <v>3</v>
      </c>
    </row>
    <row r="15">
      <c r="A15">
        <v>1</v>
      </c>
      <c r="B15" t="s">
        <v>100</v>
      </c>
      <c r="C15" t="s">
        <v>88</v>
      </c>
      <c r="D15" s="6">
        <f>'Besoins'!$B$2*0.8</f>
        <v>0.8</v>
      </c>
      <c r="E15" t="s">
        <v>15</v>
      </c>
    </row>
    <row r="16">
      <c r="A16">
        <v>1</v>
      </c>
      <c r="B16" t="s">
        <v>101</v>
      </c>
      <c r="C16" t="s">
        <v>88</v>
      </c>
      <c r="D16" s="6">
        <f>'Besoins'!$B$2*0.4</f>
        <v>0.4</v>
      </c>
      <c r="E16" t="s">
        <v>15</v>
      </c>
    </row>
    <row r="17">
      <c r="A17">
        <v>1</v>
      </c>
      <c r="B17" t="s">
        <v>102</v>
      </c>
      <c r="C17" t="s">
        <v>103</v>
      </c>
      <c r="D17" s="6">
        <f>'Besoins'!$B$2*0.4</f>
        <v>0.4</v>
      </c>
      <c r="E17" t="s">
        <v>15</v>
      </c>
    </row>
    <row r="18">
      <c r="A18">
        <v>1</v>
      </c>
      <c r="B18" t="s">
        <v>104</v>
      </c>
      <c r="C18" t="s">
        <v>88</v>
      </c>
      <c r="D18" s="6">
        <f>'Besoins'!$B$2*1</f>
        <v>1</v>
      </c>
      <c r="E1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 min="3" max="3" width="14" customWidth="1"/>
    <col min="4" max="4" width="10" customWidth="1"/>
  </cols>
  <sheetData>
    <row r="1" customHeight="1" ht="24">
      <c r="A1" t="s" s="2">
        <v>105</v>
      </c>
      <c r="B1"/>
      <c r="C1"/>
      <c r="D1"/>
    </row>
    <row r="2">
      <c r="A2" t="str" s="13">
        <f>"PP_TURB_RIZ_PILA · CUI.PLATS_POISSONS · référence : "&amp;Besoins!B3&amp;" "&amp;Besoins!C3&amp;" · multiplicateur réglable sur la feuille ""Besoins"""</f>
        <v>PP_TURB_RIZ_PILA · CUI.PLATS_POISSONS · référence : 1 pc · multiplicateur réglable sur la feuille </v>
      </c>
      <c r="B2"/>
      <c r="C2"/>
      <c r="D2"/>
    </row>
    <row r="3">
      <c r="A3"/>
      <c r="B3"/>
      <c r="C3"/>
      <c r="D3"/>
    </row>
    <row r="4">
      <c r="A4" t="s" s="14">
        <v>106</v>
      </c>
      <c r="B4"/>
      <c r="C4"/>
      <c r="D4"/>
    </row>
    <row r="5">
      <c r="A5" t="s" s="15">
        <v>107</v>
      </c>
      <c r="B5" t="str" s="12">
        <f>"[METTRE EN PLACE] "&amp;Procedure!D2</f>
        <v>[METTRE EN PLACE] Mettre en place le poste de travail - 5 min  Denrées, matériels de préparation, de cuisson et de dressage.</v>
      </c>
      <c r="C5"/>
      <c r="D5"/>
    </row>
    <row r="6">
      <c r="A6" t="s" s="15">
        <v>108</v>
      </c>
      <c r="B6" t="str" s="12">
        <f>"[CONCASSER] "&amp;Procedure!D3</f>
        <v>[CONCASSER] Concasser et blanchir les os de buf - 10 min Couvrir d'eau froide, porter à ébullition. Ecumer soigneusement et rafraîchir.</v>
      </c>
      <c r="C6"/>
      <c r="D6"/>
    </row>
    <row r="7">
      <c r="A7"/>
      <c r="B7" t="str">
        <f>Besoins!B9</f>
        <v>EAU</v>
      </c>
      <c r="C7" s="6">
        <f>Besoins!E9</f>
        <v>0.4</v>
      </c>
      <c r="D7" t="str">
        <f>Besoins!F9</f>
        <v>kg</v>
      </c>
    </row>
    <row r="8">
      <c r="A8"/>
      <c r="B8" t="str">
        <f>Besoins!B20</f>
        <v>Gîte-gîte (bœuf)</v>
      </c>
      <c r="C8" s="6">
        <f>Besoins!E20</f>
        <v>0.4</v>
      </c>
      <c r="D8" t="str">
        <f>Besoins!F20</f>
        <v>kg</v>
      </c>
    </row>
    <row r="9">
      <c r="A9"/>
      <c r="B9" t="str">
        <f>Besoins!B21</f>
        <v>Macreuse à braiser (1315 sans jumeau nerveux)</v>
      </c>
      <c r="C9" s="6">
        <f>Besoins!E21</f>
        <v>0.8</v>
      </c>
      <c r="D9" t="str">
        <f>Besoins!F21</f>
        <v>kg</v>
      </c>
    </row>
    <row r="10">
      <c r="A10"/>
      <c r="B10" t="str">
        <f>Besoins!B22</f>
        <v>Plat de côtes (bœuf)</v>
      </c>
      <c r="C10" s="6">
        <f>Besoins!E22</f>
        <v>0.8</v>
      </c>
      <c r="D10" t="str">
        <f>Besoins!F22</f>
        <v>kg</v>
      </c>
    </row>
    <row r="11">
      <c r="A11"/>
      <c r="B11" t="str">
        <f>Besoins!B18</f>
        <v>BOEUF (queue) Toute Origine</v>
      </c>
      <c r="C11" s="6">
        <f>Besoins!E18</f>
        <v>0.8</v>
      </c>
      <c r="D11" t="str">
        <f>Besoins!F18</f>
        <v>kg</v>
      </c>
    </row>
    <row r="12">
      <c r="A12"/>
      <c r="B12" t="str">
        <f>Besoins!B19</f>
        <v>Boeuf hâché fin sans sel en pain</v>
      </c>
      <c r="C12" s="6">
        <f>Besoins!E19</f>
        <v>1.5</v>
      </c>
      <c r="D12" t="str">
        <f>Besoins!F19</f>
        <v>kg</v>
      </c>
    </row>
    <row r="13">
      <c r="A13"/>
      <c r="B13" t="str">
        <f>Besoins!B14</f>
        <v>CÉLERI-RAVE France</v>
      </c>
      <c r="C13" s="6">
        <f>Besoins!E14</f>
        <v>0.1</v>
      </c>
      <c r="D13" t="str">
        <f>Besoins!F14</f>
        <v>kg</v>
      </c>
    </row>
    <row r="14">
      <c r="A14"/>
      <c r="B14" t="s">
        <v>109</v>
      </c>
      <c r="C14" s="6">
        <f>'Besoins'!$B$2*0.4</f>
        <v>0.4</v>
      </c>
      <c r="D14" t="s">
        <v>15</v>
      </c>
    </row>
    <row r="15">
      <c r="A15" t="s" s="15">
        <v>110</v>
      </c>
      <c r="B15" t="str" s="12">
        <f>"[ÉPLUCHER] "&amp;Procedure!D4</f>
        <v>[ÉPLUCHER] Eplucher et laver tous les légumes - 20 min</v>
      </c>
      <c r="C15"/>
      <c r="D15"/>
    </row>
    <row r="16">
      <c r="A16" t="s" s="15">
        <v>111</v>
      </c>
      <c r="B16" t="str" s="12">
        <f>"[PRÉPARER] "&amp;Procedure!D5</f>
        <v>[PRÉPARER] Préparer les légumes de la garniture aromatique - 5 min Tronçonner les carottes si elles sont très grosses, sinon les laisser entières. Couper transversalement les oignons et les faire colorer sur la plaque du fourneau . Clouter, côté talon, un oignon avec 2 clous de girofle. Confectionner un bouquet garni avec les queues de persil, le thym, le laurier, les poireaux et le céleri en branches (utiliser la partie verte des feuilles).</v>
      </c>
      <c r="C16"/>
      <c r="D16"/>
    </row>
    <row r="17">
      <c r="A17"/>
      <c r="B17" t="str">
        <f>Besoins!B11</f>
        <v>carottes râpées</v>
      </c>
      <c r="C17" s="6">
        <f>Besoins!E11</f>
        <v>0.2</v>
      </c>
      <c r="D17" t="str">
        <f>Besoins!F11</f>
        <v>kg</v>
      </c>
    </row>
    <row r="18">
      <c r="A18"/>
      <c r="B18" t="str">
        <f>Besoins!B15</f>
        <v>oignons émincés</v>
      </c>
      <c r="C18" s="6">
        <f>Besoins!E15</f>
        <v>0.2</v>
      </c>
      <c r="D18" t="str">
        <f>Besoins!F15</f>
        <v>kg</v>
      </c>
    </row>
    <row r="19">
      <c r="A19"/>
      <c r="B19" t="str">
        <f>Besoins!B7</f>
        <v>CLOUS DE GIROFLES</v>
      </c>
      <c r="C19" s="6">
        <f>Besoins!E7</f>
        <v>2</v>
      </c>
      <c r="D19" t="str">
        <f>Besoins!F7</f>
        <v>pc</v>
      </c>
    </row>
    <row r="20">
      <c r="A20"/>
      <c r="B20" t="str">
        <f>Besoins!B13</f>
        <v>poireau blanc 3 cm</v>
      </c>
      <c r="C20" s="6">
        <f>Besoins!E13</f>
        <v>0.2</v>
      </c>
      <c r="D20" t="str">
        <f>Besoins!F13</f>
        <v>kg</v>
      </c>
    </row>
    <row r="21">
      <c r="A21"/>
      <c r="B21" t="str">
        <f>Besoins!B10</f>
        <v>bouquet garni arôme</v>
      </c>
      <c r="C21" s="6">
        <f>Besoins!E10</f>
        <v>1</v>
      </c>
      <c r="D21" t="str">
        <f>Besoins!F10</f>
        <v>pc</v>
      </c>
    </row>
    <row r="22">
      <c r="A22" t="s" s="15">
        <v>112</v>
      </c>
      <c r="B22" t="str" s="12">
        <f>"[RÉALISER] "&amp;Procedure!D6</f>
        <v>[RÉALISER] Réaliser un fond de cuisson (bouillon d'os) - 15 min Placer les os blanchis dans une grande marmite. Les couvrir avec 4 à 5 l d'eau froide et porter à ébullition. Ecumer, saler, poivrer et ajouter la garniture aromatique. Cuire très lentement durant 1 h environ.</v>
      </c>
      <c r="C22"/>
      <c r="D22"/>
    </row>
    <row r="23">
      <c r="A23" t="s" s="15">
        <v>113</v>
      </c>
      <c r="B23" t="str" s="12">
        <f>"[PARER] "&amp;Procedure!D7</f>
        <v>[PARER] Préparer les viandes du pot-au-feu - 20 min  Parer, dégraisser si nécessaire et ficeler les morceaux de viande.</v>
      </c>
      <c r="C23"/>
      <c r="D23"/>
    </row>
    <row r="24">
      <c r="A24" t="s" s="15">
        <v>114</v>
      </c>
      <c r="B24" t="str" s="12">
        <f>"[DÉGORGER] "&amp;Procedure!D8</f>
        <v>[DÉGORGER] Dégorger les os à moelle - 5 min Les placer dans une calotte avec de l'eau glacée vinaigrée. Les réserver en enceinte réfrigérée.</v>
      </c>
      <c r="C24"/>
      <c r="D24"/>
    </row>
    <row r="25">
      <c r="A25" t="s" s="15">
        <v>115</v>
      </c>
      <c r="B25" t="str" s="12">
        <f>"[MARQUER] "&amp;Procedure!D9</f>
        <v>[MARQUER] Marquer le pot-au-feu en cuisson - 5 min Plonger les viandes dans le fond bouillant par ordre de durée de cuisson. Maintenir constamment la cuisson à feu très doux et régulier durant 3h à 3 h 30 min (parfois plus). Ecumer fréquemment et dégraisser si nécessaire. La marmite (bouillon de pot-au-feu) doit rester parfaitement limpide et légèrement ambrée.</v>
      </c>
      <c r="C25"/>
      <c r="D25"/>
    </row>
    <row r="26">
      <c r="A26" t="s" s="15">
        <v>116</v>
      </c>
      <c r="B26" t="str" s="12">
        <f>"[PRÉPARER] "&amp;Procedure!D10</f>
        <v>[PRÉPARER] Préparer les légumes de la garniture d'accompagnement - 20 min Tourner, rincer et réserver les pommes de terre dans un petit bahut avec de l'eau froide. Tourner les carottes, les navets (suivant la période de l'année, il est possible de les blanchir) et les panais. Supprimer les «fils» (effilandrer) et tronçonner le céleri en branches. Eliminer le vert et tronçonner les blancs de poireaux.</v>
      </c>
      <c r="C26"/>
      <c r="D26"/>
    </row>
    <row r="27">
      <c r="A27"/>
      <c r="B27" t="str">
        <f>Besoins!B12</f>
        <v>navets cubes 20X20</v>
      </c>
      <c r="C27" s="6">
        <f>Besoins!E12</f>
        <v>0.8</v>
      </c>
      <c r="D27" t="str">
        <f>Besoins!F12</f>
        <v>kg</v>
      </c>
    </row>
    <row r="28">
      <c r="A28"/>
      <c r="B28" t="str">
        <f>Besoins!B16</f>
        <v>Panais</v>
      </c>
      <c r="C28" s="6">
        <f>Besoins!E16</f>
        <v>0.4</v>
      </c>
      <c r="D28" t="str">
        <f>Besoins!F16</f>
        <v>kg</v>
      </c>
    </row>
    <row r="29">
      <c r="A29"/>
      <c r="B29" t="str">
        <f>Besoins!B17</f>
        <v>Pomme de terre cuite en robe</v>
      </c>
      <c r="C29" s="6">
        <f>Besoins!E17</f>
        <v>1</v>
      </c>
      <c r="D29" t="str">
        <f>Besoins!F17</f>
        <v>kg</v>
      </c>
    </row>
    <row r="30">
      <c r="A30"/>
      <c r="B30"/>
      <c r="C30"/>
      <c r="D30"/>
    </row>
    <row r="31">
      <c r="A31" t="s" s="16">
        <v>117</v>
      </c>
      <c r="B31"/>
      <c r="C31"/>
      <c r="D31"/>
    </row>
  </sheetData>
  <sheetProtection sheet="1"/>
  <mergeCells count="13">
    <mergeCell ref="A1:D1"/>
    <mergeCell ref="A2:D2"/>
    <mergeCell ref="A4:D4"/>
    <mergeCell ref="B5:D5"/>
    <mergeCell ref="B6:D6"/>
    <mergeCell ref="B15:D15"/>
    <mergeCell ref="B16:D16"/>
    <mergeCell ref="B22:D22"/>
    <mergeCell ref="B23:D23"/>
    <mergeCell ref="B24:D24"/>
    <mergeCell ref="B25:D25"/>
    <mergeCell ref="B26:D26"/>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2026-08-01T02:01:43Z</dcterms:created>
  <dc:title>Turban de riz pilaf aux fruits </dc:title>
  <dc:subject/>
  <dc:creator>CUIS.web</dc:creator>
  <cp:lastModifiedBy/>
  <cp:keywords/>
  <dc:description>Export automatique — moteur récursif d'origine : Bernard Vandendaele</dc:description>
  <cp:category/>
  <dc:language>en-US</dc:language>
  <dcterms:modified xsi:type="dcterms:W3CDTF">2026-08-01T02:01:43Z</dcterms:modified>
  <cp:revision>1</cp:revision>
</cp:coreProperties>
</file>