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<sst xmlns="http://schemas.openxmlformats.org/spreadsheetml/2006/main" count="128" uniqueCount="128">
  <si>
    <t>Besoins matière</t>
  </si>
  <si>
    <t>Multiplicateur souhaité</t>
  </si>
  <si>
    <t>Quantité de référence</t>
  </si>
  <si>
    <t>pc</t>
  </si>
  <si>
    <t>Quantité obtenue</t>
  </si>
  <si>
    <t>Code</t>
  </si>
  <si>
    <t>Matière première</t>
  </si>
  <si>
    <t>Classe</t>
  </si>
  <si>
    <t>Base (×1, modifiable)</t>
  </si>
  <si>
    <t>Quantité</t>
  </si>
  <si>
    <t>Unité</t>
  </si>
  <si>
    <t>Coût</t>
  </si>
  <si>
    <t>00000022</t>
  </si>
  <si>
    <t>BROYAGE D'AMANDES 50/50</t>
  </si>
  <si>
    <t>Eléments divers</t>
  </si>
  <si>
    <t>kg</t>
  </si>
  <si>
    <t>00000002</t>
  </si>
  <si>
    <t>FARINE (FLEUR DE FROMENT)</t>
  </si>
  <si>
    <t>00000274</t>
  </si>
  <si>
    <t>GELATINE EN FEUILLES</t>
  </si>
  <si>
    <t>00000048</t>
  </si>
  <si>
    <t>BEURRE</t>
  </si>
  <si>
    <t>Produits frais</t>
  </si>
  <si>
    <t>00000049</t>
  </si>
  <si>
    <t>CREME FRAOECHE</t>
  </si>
  <si>
    <t>lt</t>
  </si>
  <si>
    <t>00000060</t>
  </si>
  <si>
    <t>ORANGE</t>
  </si>
  <si>
    <t>00000224</t>
  </si>
  <si>
    <t>CITRON</t>
  </si>
  <si>
    <t>FRUIT FRAIS</t>
  </si>
  <si>
    <t>00000047</t>
  </si>
  <si>
    <t>OEUF A3 (PRIX)</t>
  </si>
  <si>
    <t>Produits laitiers</t>
  </si>
  <si>
    <t>00000061</t>
  </si>
  <si>
    <t>EAU</t>
  </si>
  <si>
    <t>Matières diverses (à trier)</t>
  </si>
  <si>
    <t>00001660</t>
  </si>
  <si>
    <t>huile olive vierge</t>
  </si>
  <si>
    <t>Épicerie salée</t>
  </si>
  <si>
    <t>00002041</t>
  </si>
  <si>
    <t>persil</t>
  </si>
  <si>
    <t>Légumes</t>
  </si>
  <si>
    <t>00000092</t>
  </si>
  <si>
    <t>papier silicone</t>
  </si>
  <si>
    <t>Petit matériel hôtellier</t>
  </si>
  <si>
    <t>00000003</t>
  </si>
  <si>
    <t>SUCRE (S2)</t>
  </si>
  <si>
    <t>Sucres Mat. prem.</t>
  </si>
  <si>
    <t>Total</t>
  </si>
  <si>
    <t>Recette</t>
  </si>
  <si>
    <t>#</t>
  </si>
  <si>
    <t>Verbe</t>
  </si>
  <si>
    <t>Étape</t>
  </si>
  <si>
    <t>Précision technique</t>
  </si>
  <si>
    <t>Durée</t>
  </si>
  <si>
    <t>Matelote à la meunière</t>
  </si>
  <si>
    <t>METTRE EN PLACE</t>
  </si>
  <si>
    <t>Mettre en place le poste de travail - 5 min  Denrées, matériels de préparation, de cuisson et de dressage.</t>
  </si>
  <si>
    <t>5 min (cuisson)</t>
  </si>
  <si>
    <t>HABILLER</t>
  </si>
  <si>
    <t>30 min (repos)</t>
  </si>
  <si>
    <t>PRÉPARER</t>
  </si>
  <si>
    <t>7 min (prepa)</t>
  </si>
  <si>
    <t>10 min (prepa)</t>
  </si>
  <si>
    <t>CONFECTIONNER</t>
  </si>
  <si>
    <t>MARQUER</t>
  </si>
  <si>
    <t>20 min (cuisson)</t>
  </si>
  <si>
    <t>CLAIREFONTAINE (40 * 60 CM.)</t>
  </si>
  <si>
    <t>BISCUIT DUCHESSE (FEUILLES)</t>
  </si>
  <si>
    <t>BISCUIT DUCHESSE</t>
  </si>
  <si>
    <t>MOUSSE à L'ORANGE</t>
  </si>
  <si>
    <t>MERINGUE CUITE</t>
  </si>
  <si>
    <t>ORANGE EN TRANCHE</t>
  </si>
  <si>
    <t>ORANGE (P)</t>
  </si>
  <si>
    <t>GELÉE D'ORANGE</t>
  </si>
  <si>
    <t>Niveau</t>
  </si>
  <si>
    <t>Composant</t>
  </si>
  <si>
    <t>Type</t>
  </si>
  <si>
    <t>Quantité (× multiplicateur, voir feuille Besoins)</t>
  </si>
  <si>
    <t>recette</t>
  </si>
  <si>
    <t xml:space="preserve">    ↳ CLAIREFONTAINE (40 * 60 CM.)</t>
  </si>
  <si>
    <t xml:space="preserve">        ↳ BISCUIT DUCHESSE (FEUILLES)</t>
  </si>
  <si>
    <t xml:space="preserve">            ↳ BISCUIT DUCHESSE</t>
  </si>
  <si>
    <t xml:space="preserve">                ↳ OEUF (P) (conv.)</t>
  </si>
  <si>
    <t>conversion</t>
  </si>
  <si>
    <t xml:space="preserve">                ↳ SUCRE (S2)</t>
  </si>
  <si>
    <t>matiere</t>
  </si>
  <si>
    <t xml:space="preserve">                ↳ FARINE (FLEUR DE FROMENT)</t>
  </si>
  <si>
    <t xml:space="preserve">                ↳ BROYAGE D'AMANDES 50/50</t>
  </si>
  <si>
    <t xml:space="preserve">            ↳ papier silicone</t>
  </si>
  <si>
    <t xml:space="preserve">        ↳ MOUSSE à L'ORANGE</t>
  </si>
  <si>
    <t xml:space="preserve">            ↳ CREME FRAOECHE</t>
  </si>
  <si>
    <t xml:space="preserve">            ↳ PULPE D'ORANGE (conv.)</t>
  </si>
  <si>
    <t xml:space="preserve">            ↳ GELATINE EN FEUILLES (P) (conv.)</t>
  </si>
  <si>
    <t xml:space="preserve">            ↳ MERINGUE CUITE</t>
  </si>
  <si>
    <t xml:space="preserve">                ↳ BLANC D'OEUF (P) (conv.)</t>
  </si>
  <si>
    <t xml:space="preserve">                ↳ EAU</t>
  </si>
  <si>
    <t xml:space="preserve">        ↳ ORANGE EN TRANCHE</t>
  </si>
  <si>
    <t xml:space="preserve">            ↳ ORANGE (P)</t>
  </si>
  <si>
    <t xml:space="preserve">                ↳ ORANGE</t>
  </si>
  <si>
    <t xml:space="preserve">        ↳ GELÉE D'ORANGE</t>
  </si>
  <si>
    <t xml:space="preserve">            ↳ SUCRE (S2)</t>
  </si>
  <si>
    <t xml:space="preserve">            ↳ EAU</t>
  </si>
  <si>
    <t xml:space="preserve">    ↳ huile olive vierge</t>
  </si>
  <si>
    <t xml:space="preserve">    ↳ CITRON (P) (conv.)</t>
  </si>
  <si>
    <t xml:space="preserve">    ↳ BEURRE</t>
  </si>
  <si>
    <t xml:space="preserve">    ↳ CITRON</t>
  </si>
  <si>
    <t xml:space="preserve">    ↳ persil</t>
  </si>
  <si>
    <t>Fiche technique — Matelote à la meunière</t>
  </si>
  <si>
    <t>Matelote à la meunière  PP_MATE_MEUN</t>
  </si>
  <si>
    <t>1.</t>
  </si>
  <si>
    <t>2.</t>
  </si>
  <si>
    <t xml:space="preserve">    CLAIREFONTAINE (40 * 60 CM.)</t>
  </si>
  <si>
    <t>3.</t>
  </si>
  <si>
    <t xml:space="preserve">    CITRON (P) (conv.)</t>
  </si>
  <si>
    <t>4.</t>
  </si>
  <si>
    <t>5.</t>
  </si>
  <si>
    <t>6.</t>
  </si>
  <si>
    <t>↳ CLAIREFONTAINE (40 * 60 CM.)  00000179</t>
  </si>
  <si>
    <t>↳ BISCUIT DUCHESSE (FEUILLES)  00000109</t>
  </si>
  <si>
    <t>↳ BISCUIT DUCHESSE  00000161</t>
  </si>
  <si>
    <t>↳ MOUSSE à L'ORANGE  00000175</t>
  </si>
  <si>
    <t>↳ MERINGUE CUITE  00000490</t>
  </si>
  <si>
    <t>↳ ORANGE EN TRANCHE  00000176</t>
  </si>
  <si>
    <t>↳ ORANGE (P)  00000173</t>
  </si>
  <si>
    <t>↳ GELÉE D'ORANGE  00000177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</si>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</sst>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0.24</v>
      </c>
      <c r="E7" s="6">
        <f>D7*$B$2</f>
        <v>0.24</v>
      </c>
      <c r="F7" t="s">
        <v>15</v>
      </c>
      <c r="G7" s="9">
        <f>E7*3.3465666667</f>
        <v>0.803176</v>
      </c>
    </row>
    <row r="8">
      <c r="A8" t="s" s="8">
        <v>16</v>
      </c>
      <c r="B8" t="s">
        <v>17</v>
      </c>
      <c r="C8" t="s">
        <v>14</v>
      </c>
      <c r="D8" s="4">
        <v>0.6</v>
      </c>
      <c r="E8" s="6">
        <f>D8*$B$2</f>
        <v>0.6</v>
      </c>
      <c r="F8" t="s">
        <v>15</v>
      </c>
      <c r="G8" s="9">
        <f>E8*0.022064</f>
        <v>0.013238</v>
      </c>
    </row>
    <row r="9">
      <c r="A9" t="s" s="8">
        <v>18</v>
      </c>
      <c r="B9" t="s">
        <v>19</v>
      </c>
      <c r="C9" t="s">
        <v>14</v>
      </c>
      <c r="D9" s="4">
        <v>50</v>
      </c>
      <c r="E9" s="6">
        <f>D9*$B$2</f>
        <v>50</v>
      </c>
      <c r="F9" t="s">
        <v>15</v>
      </c>
      <c r="G9" s="9">
        <f>E9*16.0945</f>
        <v>804.725</v>
      </c>
    </row>
    <row r="10">
      <c r="A10" t="s" s="8">
        <v>20</v>
      </c>
      <c r="B10" t="s">
        <v>21</v>
      </c>
      <c r="C10" t="s">
        <v>22</v>
      </c>
      <c r="D10" s="4">
        <v>0.16</v>
      </c>
      <c r="E10" s="6">
        <f>D10*$B$2</f>
        <v>0.16</v>
      </c>
      <c r="F10" t="s">
        <v>15</v>
      </c>
      <c r="G10" s="9">
        <f>E10*3.9514</f>
        <v>0.632224</v>
      </c>
    </row>
    <row r="11">
      <c r="A11" t="s" s="8">
        <v>23</v>
      </c>
      <c r="B11" t="s">
        <v>24</v>
      </c>
      <c r="C11" t="s">
        <v>22</v>
      </c>
      <c r="D11" s="4">
        <v>1.8</v>
      </c>
      <c r="E11" s="6">
        <f>D11*$B$2</f>
        <v>1.8</v>
      </c>
      <c r="F11" t="s">
        <v>25</v>
      </c>
      <c r="G11" s="9">
        <f>E11*2.5335</f>
        <v>4.5603</v>
      </c>
    </row>
    <row r="12">
      <c r="A12" t="s" s="8">
        <v>26</v>
      </c>
      <c r="B12" t="s">
        <v>27</v>
      </c>
      <c r="C12" t="s">
        <v>22</v>
      </c>
      <c r="D12" s="4">
        <v>40.166667</v>
      </c>
      <c r="E12" s="6">
        <f>D12*$B$2</f>
        <v>40.166667</v>
      </c>
      <c r="F12" t="s">
        <v>15</v>
      </c>
      <c r="G12" s="9">
        <f>E12*0.6544641731</f>
        <v>26.287645</v>
      </c>
    </row>
    <row r="13">
      <c r="A13" t="s" s="8">
        <v>28</v>
      </c>
      <c r="B13" t="s">
        <v>29</v>
      </c>
      <c r="C13" t="s">
        <v>30</v>
      </c>
      <c r="D13" s="4">
        <v>0.7</v>
      </c>
      <c r="E13" s="6">
        <f>D13*$B$2</f>
        <v>0.7</v>
      </c>
      <c r="F13" t="s">
        <v>15</v>
      </c>
      <c r="G13" s="9">
        <f>E13*1.09074</f>
        <v>0.763518</v>
      </c>
    </row>
    <row r="14">
      <c r="A14" t="s" s="8">
        <v>31</v>
      </c>
      <c r="B14" t="s">
        <v>32</v>
      </c>
      <c r="C14" t="s">
        <v>33</v>
      </c>
      <c r="D14" s="4">
        <v>34</v>
      </c>
      <c r="E14" s="6">
        <f>D14*$B$2</f>
        <v>34</v>
      </c>
      <c r="F14" t="s">
        <v>3</v>
      </c>
      <c r="G14" s="9">
        <f>E14*0.27</f>
        <v>9.18</v>
      </c>
    </row>
    <row r="15">
      <c r="A15" t="s" s="8">
        <v>34</v>
      </c>
      <c r="B15" t="s">
        <v>35</v>
      </c>
      <c r="C15" t="s">
        <v>36</v>
      </c>
      <c r="D15" s="4">
        <v>1.08</v>
      </c>
      <c r="E15" s="6">
        <f>D15*$B$2</f>
        <v>1.08</v>
      </c>
      <c r="F15" t="s">
        <v>25</v>
      </c>
      <c r="G15" s="9">
        <f>E15*0.003</f>
        <v>0.00324</v>
      </c>
    </row>
    <row r="16">
      <c r="A16" t="s" s="8">
        <v>37</v>
      </c>
      <c r="B16" t="s">
        <v>38</v>
      </c>
      <c r="C16" t="s">
        <v>39</v>
      </c>
      <c r="D16" s="4">
        <v>0.04</v>
      </c>
      <c r="E16" s="6">
        <f>D16*$B$2</f>
        <v>0.04</v>
      </c>
      <c r="F16" t="s">
        <v>25</v>
      </c>
      <c r="G16" s="9">
        <f>E16*0</f>
        <v>0</v>
      </c>
    </row>
    <row r="17">
      <c r="A17" t="s" s="8">
        <v>40</v>
      </c>
      <c r="B17" t="s">
        <v>41</v>
      </c>
      <c r="C17" t="s">
        <v>42</v>
      </c>
      <c r="D17" s="4">
        <v>0.04</v>
      </c>
      <c r="E17" s="6">
        <f>D17*$B$2</f>
        <v>0.04</v>
      </c>
      <c r="F17" t="s">
        <v>15</v>
      </c>
      <c r="G17" s="9">
        <f>E17*0</f>
        <v>0</v>
      </c>
    </row>
    <row r="18">
      <c r="A18" t="s" s="8">
        <v>43</v>
      </c>
      <c r="B18" t="s">
        <v>44</v>
      </c>
      <c r="C18" t="s">
        <v>45</v>
      </c>
      <c r="D18" s="4">
        <v>4</v>
      </c>
      <c r="E18" s="6">
        <f>D18*$B$2</f>
        <v>4</v>
      </c>
      <c r="F18" t="s">
        <v>3</v>
      </c>
      <c r="G18" s="9">
        <f>E18*0.0632128</f>
        <v>0.252851</v>
      </c>
    </row>
    <row r="19">
      <c r="A19" t="s" s="8">
        <v>46</v>
      </c>
      <c r="B19" t="s">
        <v>47</v>
      </c>
      <c r="C19" t="s">
        <v>48</v>
      </c>
      <c r="D19" s="4">
        <v>1.92</v>
      </c>
      <c r="E19" s="6">
        <f>D19*$B$2</f>
        <v>1.92</v>
      </c>
      <c r="F19" t="s">
        <v>15</v>
      </c>
      <c r="G19" s="9">
        <f>E19*0.95</f>
        <v>1.824</v>
      </c>
    </row>
    <row r="20">
      <c r="A20"/>
      <c r="B20"/>
      <c r="C20"/>
      <c r="D20"/>
      <c r="E20"/>
      <c r="F20" t="s" s="10">
        <v>49</v>
      </c>
      <c r="G20" s="11">
        <f>SUM(G7:G19)</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50</v>
      </c>
      <c r="B1" t="s" s="7">
        <v>51</v>
      </c>
      <c r="C1" t="s" s="7">
        <v>52</v>
      </c>
      <c r="D1" t="s" s="7">
        <v>53</v>
      </c>
      <c r="E1" t="s" s="7">
        <v>54</v>
      </c>
      <c r="F1" t="s" s="7">
        <v>55</v>
      </c>
    </row>
    <row r="2">
      <c r="A2" t="s">
        <v>56</v>
      </c>
      <c r="B2">
        <v>1</v>
      </c>
      <c r="C2" t="s">
        <v>57</v>
      </c>
      <c r="D2" t="s" s="12">
        <v>58</v>
      </c>
      <c r="E2" t="s" s="12"/>
      <c r="F2" t="s">
        <v>59</v>
      </c>
    </row>
    <row r="3">
      <c r="A3" t="s">
        <v>56</v>
      </c>
      <c r="B3">
        <v>2</v>
      </c>
      <c r="C3" t="s">
        <v>60</v>
      </c>
      <c r="D3" t="inlineStr" s="12">
        <is>
          <t>Habiller les soles - 30 min Arracher la peau grise et écailler la peau blanche. Les dégorger, les égoutter et les éponger, puis les réserver en enceinte réfrigérée.</t>
        </is>
      </c>
      <c r="E3" t="s" s="12"/>
      <c r="F3" t="s">
        <v>61</v>
      </c>
    </row>
    <row r="4">
      <c r="A4" t="s">
        <v>56</v>
      </c>
      <c r="B4">
        <v>3</v>
      </c>
      <c r="C4" t="s">
        <v>62</v>
      </c>
      <c r="D4" t="inlineStr" s="12">
        <is>
          <t>Préparer la marinade instantanée - 7 min  Réunir dans une plaque à débarrasser l'huile, le citron pelé à vif et découpé en tranches, le thym et le laurier broyé finement.</t>
        </is>
      </c>
      <c r="E4" t="s" s="12"/>
      <c r="F4" t="s">
        <v>63</v>
      </c>
    </row>
    <row r="5">
      <c r="A5" t="s">
        <v>56</v>
      </c>
      <c r="B5">
        <v>4</v>
      </c>
      <c r="C5" t="s">
        <v>62</v>
      </c>
      <c r="D5" t="inlineStr" s="12">
        <is>
          <t>Préparer les éléments de décor - 10 min Laver, équeuter et réserver le persil en branches. Laver et historier 4 citrons. Laver, canneler, partager en deux et émincer les deux autres citrons pour festonner le plat de service.</t>
        </is>
      </c>
      <c r="E5" t="s" s="12"/>
      <c r="F5" t="s">
        <v>64</v>
      </c>
    </row>
    <row r="6">
      <c r="A6" t="s">
        <v>56</v>
      </c>
      <c r="B6">
        <v>5</v>
      </c>
      <c r="C6" t="s">
        <v>65</v>
      </c>
      <c r="D6" t="inlineStr" s="12">
        <is>
          <t>Confectionner le beurre d'anchois - 10 min Passer les filets d'anchois et le beurre au tamis ou au mixeur. Mélanger intimement le beurre à la spatule. Réserver le beurre en pommade à la température ambiante.</t>
        </is>
      </c>
      <c r="E6" t="s" s="12"/>
      <c r="F6" t="s">
        <v>64</v>
      </c>
    </row>
    <row r="7">
      <c r="A7" t="s">
        <v>56</v>
      </c>
      <c r="B7">
        <v>6</v>
      </c>
      <c r="C7" t="s">
        <v>66</v>
      </c>
      <c r="D7" t="inlineStr" s="12">
        <is>
          <t>Marquer les soles en cuisson - 20 min Brosser, nettoyer soigneusement et huiler les barreaux du gril. Sécher soigneusement les soles avec du papier absorbant. Assaisonner avec le sel fin et le poivre du moulin. 1ère méthode Passer les soles dans la marinade et les poser sur le gril en diago­nale, côté peau blanche en contact avec le gril en premier. Faire pivoter les soles d'un quart de tour pour les quadriller. Les retourner et quadriller l'autre face. Disposer les soles sur une plaque huilée et les badigeonner avec le reste de la marinade. Terminer la cuisson au four pendant quelques minutes. 2ème méthode Fariner les soles et les secouer pour éliminer l'excédent de farine.</t>
        </is>
      </c>
      <c r="E7" t="s" s="12"/>
      <c r="F7" t="s">
        <v>67</v>
      </c>
    </row>
    <row r="8">
      <c r="A8" t="s">
        <v>68</v>
      </c>
      <c r="B8"/>
      <c r="C8"/>
      <c r="D8"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69</v>
      </c>
      <c r="B9"/>
      <c r="C9"/>
      <c r="D9"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row r="10">
      <c r="A10" t="s">
        <v>70</v>
      </c>
      <c r="B10"/>
      <c r="C10"/>
      <c r="D10"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row r="11">
      <c r="A11" t="s">
        <v>71</v>
      </c>
      <c r="B11"/>
      <c r="C11"/>
      <c r="D11"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1"/>
      <c r="F11"/>
    </row>
    <row r="12">
      <c r="A12" t="s">
        <v>72</v>
      </c>
      <c r="B12"/>
      <c r="C12"/>
      <c r="D12"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2"/>
      <c r="F12"/>
    </row>
    <row r="13">
      <c r="A13" t="s">
        <v>73</v>
      </c>
      <c r="B13"/>
      <c r="C13"/>
      <c r="D13"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3"/>
      <c r="F13"/>
    </row>
    <row r="14">
      <c r="A14" t="s">
        <v>74</v>
      </c>
      <c r="B14"/>
      <c r="C14"/>
      <c r="D14"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4"/>
      <c r="F14"/>
    </row>
    <row r="15">
      <c r="A15" t="s">
        <v>75</v>
      </c>
      <c r="B15"/>
      <c r="C15"/>
      <c r="D15"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5"/>
      <c r="F1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76</v>
      </c>
      <c r="B1" t="s" s="7">
        <v>77</v>
      </c>
      <c r="C1" t="s" s="7">
        <v>78</v>
      </c>
      <c r="D1" t="s" s="7">
        <v>79</v>
      </c>
      <c r="E1" t="s" s="7">
        <v>10</v>
      </c>
    </row>
    <row r="2">
      <c r="A2">
        <v>0</v>
      </c>
      <c r="B2" t="s">
        <v>56</v>
      </c>
      <c r="C2" t="s">
        <v>80</v>
      </c>
      <c r="D2" s="6">
        <f>'Besoins'!$B$2*1</f>
        <v>1</v>
      </c>
      <c r="E2" t="s">
        <v>3</v>
      </c>
    </row>
    <row r="3">
      <c r="A3">
        <v>1</v>
      </c>
      <c r="B3" t="s">
        <v>81</v>
      </c>
      <c r="C3" t="s">
        <v>80</v>
      </c>
      <c r="D3" s="6">
        <f>'Besoins'!$B$2*2</f>
        <v>2</v>
      </c>
      <c r="E3" t="s">
        <v>15</v>
      </c>
    </row>
    <row r="4">
      <c r="A4">
        <v>2</v>
      </c>
      <c r="B4" t="s">
        <v>82</v>
      </c>
      <c r="C4" t="s">
        <v>80</v>
      </c>
      <c r="D4" s="6">
        <f>'Besoins'!$B$2*4</f>
        <v>4</v>
      </c>
      <c r="E4" t="s">
        <v>3</v>
      </c>
    </row>
    <row r="5">
      <c r="A5">
        <v>3</v>
      </c>
      <c r="B5" t="s">
        <v>83</v>
      </c>
      <c r="C5" t="s">
        <v>80</v>
      </c>
      <c r="D5" s="6">
        <f>'Besoins'!$B$2*2.76</f>
        <v>2.76</v>
      </c>
      <c r="E5" t="s">
        <v>15</v>
      </c>
    </row>
    <row r="6">
      <c r="A6">
        <v>4</v>
      </c>
      <c r="B6" t="s">
        <v>84</v>
      </c>
      <c r="C6" t="s">
        <v>85</v>
      </c>
      <c r="D6" s="6">
        <f>'Besoins'!$B$2*24</f>
        <v>24</v>
      </c>
      <c r="E6" t="s">
        <v>3</v>
      </c>
    </row>
    <row r="7">
      <c r="A7">
        <v>4</v>
      </c>
      <c r="B7" t="s">
        <v>86</v>
      </c>
      <c r="C7" t="s">
        <v>87</v>
      </c>
      <c r="D7" s="6">
        <f>'Besoins'!$B$2*0.6</f>
        <v>0.6</v>
      </c>
      <c r="E7" t="s">
        <v>15</v>
      </c>
    </row>
    <row r="8">
      <c r="A8">
        <v>4</v>
      </c>
      <c r="B8" t="s">
        <v>88</v>
      </c>
      <c r="C8" t="s">
        <v>87</v>
      </c>
      <c r="D8" s="6">
        <f>'Besoins'!$B$2*0.6</f>
        <v>0.6</v>
      </c>
      <c r="E8" t="s">
        <v>15</v>
      </c>
    </row>
    <row r="9">
      <c r="A9">
        <v>4</v>
      </c>
      <c r="B9" t="s">
        <v>89</v>
      </c>
      <c r="C9" t="s">
        <v>87</v>
      </c>
      <c r="D9" s="6">
        <f>'Besoins'!$B$2*0.24</f>
        <v>0.24</v>
      </c>
      <c r="E9" t="s">
        <v>15</v>
      </c>
    </row>
    <row r="10">
      <c r="A10">
        <v>3</v>
      </c>
      <c r="B10" t="s">
        <v>90</v>
      </c>
      <c r="C10" t="s">
        <v>87</v>
      </c>
      <c r="D10" s="6">
        <f>'Besoins'!$B$2*4</f>
        <v>4</v>
      </c>
      <c r="E10" t="s">
        <v>3</v>
      </c>
    </row>
    <row r="11">
      <c r="A11">
        <v>2</v>
      </c>
      <c r="B11" t="s">
        <v>91</v>
      </c>
      <c r="C11" t="s">
        <v>80</v>
      </c>
      <c r="D11" s="6">
        <f>'Besoins'!$B$2*4.8</f>
        <v>4.8</v>
      </c>
      <c r="E11" t="s">
        <v>15</v>
      </c>
    </row>
    <row r="12">
      <c r="A12">
        <v>3</v>
      </c>
      <c r="B12" t="s">
        <v>92</v>
      </c>
      <c r="C12" t="s">
        <v>87</v>
      </c>
      <c r="D12" s="6">
        <f>'Besoins'!$B$2*1.8</f>
        <v>1.8</v>
      </c>
      <c r="E12" t="s">
        <v>25</v>
      </c>
    </row>
    <row r="13">
      <c r="A13">
        <v>3</v>
      </c>
      <c r="B13" t="s">
        <v>93</v>
      </c>
      <c r="C13" t="s">
        <v>85</v>
      </c>
      <c r="D13" s="6">
        <f>'Besoins'!$B$2*1</f>
        <v>1</v>
      </c>
      <c r="E13" t="s">
        <v>15</v>
      </c>
    </row>
    <row r="14">
      <c r="A14">
        <v>3</v>
      </c>
      <c r="B14" t="s">
        <v>94</v>
      </c>
      <c r="C14" t="s">
        <v>85</v>
      </c>
      <c r="D14" s="6">
        <f>'Besoins'!$B$2*30</f>
        <v>30</v>
      </c>
      <c r="E14" t="s">
        <v>3</v>
      </c>
    </row>
    <row r="15">
      <c r="A15">
        <v>3</v>
      </c>
      <c r="B15" t="s">
        <v>95</v>
      </c>
      <c r="C15" t="s">
        <v>80</v>
      </c>
      <c r="D15" s="6">
        <f>'Besoins'!$B$2*1.8</f>
        <v>1.8</v>
      </c>
      <c r="E15" t="s">
        <v>15</v>
      </c>
    </row>
    <row r="16">
      <c r="A16">
        <v>4</v>
      </c>
      <c r="B16" t="s">
        <v>96</v>
      </c>
      <c r="C16" t="s">
        <v>85</v>
      </c>
      <c r="D16" s="6">
        <f>'Besoins'!$B$2*20</f>
        <v>20</v>
      </c>
      <c r="E16" t="s">
        <v>3</v>
      </c>
    </row>
    <row r="17">
      <c r="A17">
        <v>4</v>
      </c>
      <c r="B17" t="s">
        <v>86</v>
      </c>
      <c r="C17" t="s">
        <v>87</v>
      </c>
      <c r="D17" s="6">
        <f>'Besoins'!$B$2*1.08</f>
        <v>1.08</v>
      </c>
      <c r="E17" t="s">
        <v>15</v>
      </c>
    </row>
    <row r="18">
      <c r="A18">
        <v>4</v>
      </c>
      <c r="B18" t="s">
        <v>97</v>
      </c>
      <c r="C18" t="s">
        <v>87</v>
      </c>
      <c r="D18" s="6">
        <f>'Besoins'!$B$2*0.28</f>
        <v>0.28</v>
      </c>
      <c r="E18" t="s">
        <v>25</v>
      </c>
    </row>
    <row r="19">
      <c r="A19">
        <v>2</v>
      </c>
      <c r="B19" t="s">
        <v>98</v>
      </c>
      <c r="C19" t="s">
        <v>80</v>
      </c>
      <c r="D19" s="6">
        <f>'Besoins'!$B$2*2</f>
        <v>2</v>
      </c>
      <c r="E19" t="s">
        <v>15</v>
      </c>
    </row>
    <row r="20">
      <c r="A20">
        <v>3</v>
      </c>
      <c r="B20" t="s">
        <v>99</v>
      </c>
      <c r="C20" t="s">
        <v>80</v>
      </c>
      <c r="D20" s="6">
        <f>'Besoins'!$B$2*20</f>
        <v>20</v>
      </c>
      <c r="E20" t="s">
        <v>3</v>
      </c>
    </row>
    <row r="21">
      <c r="A21">
        <v>4</v>
      </c>
      <c r="B21" t="s">
        <v>100</v>
      </c>
      <c r="C21" t="s">
        <v>87</v>
      </c>
      <c r="D21" s="6">
        <f>'Besoins'!$B$2*20</f>
        <v>20</v>
      </c>
      <c r="E21" t="s">
        <v>15</v>
      </c>
    </row>
    <row r="22">
      <c r="A22">
        <v>2</v>
      </c>
      <c r="B22" t="s">
        <v>101</v>
      </c>
      <c r="C22" t="s">
        <v>80</v>
      </c>
      <c r="D22" s="6">
        <f>'Besoins'!$B$2*1.84</f>
        <v>1.84</v>
      </c>
      <c r="E22" t="s">
        <v>15</v>
      </c>
    </row>
    <row r="23">
      <c r="A23">
        <v>3</v>
      </c>
      <c r="B23" t="s">
        <v>93</v>
      </c>
      <c r="C23" t="s">
        <v>85</v>
      </c>
      <c r="D23" s="6">
        <f>'Besoins'!$B$2*1.2</f>
        <v>1.2</v>
      </c>
      <c r="E23" t="s">
        <v>15</v>
      </c>
    </row>
    <row r="24">
      <c r="A24">
        <v>3</v>
      </c>
      <c r="B24" t="s">
        <v>102</v>
      </c>
      <c r="C24" t="s">
        <v>87</v>
      </c>
      <c r="D24" s="6">
        <f>'Besoins'!$B$2*0.24</f>
        <v>0.24</v>
      </c>
      <c r="E24" t="s">
        <v>15</v>
      </c>
    </row>
    <row r="25">
      <c r="A25">
        <v>3</v>
      </c>
      <c r="B25" t="s">
        <v>103</v>
      </c>
      <c r="C25" t="s">
        <v>87</v>
      </c>
      <c r="D25" s="6">
        <f>'Besoins'!$B$2*0.8</f>
        <v>0.8</v>
      </c>
      <c r="E25" t="s">
        <v>25</v>
      </c>
    </row>
    <row r="26">
      <c r="A26">
        <v>3</v>
      </c>
      <c r="B26" t="s">
        <v>94</v>
      </c>
      <c r="C26" t="s">
        <v>85</v>
      </c>
      <c r="D26" s="6">
        <f>'Besoins'!$B$2*20</f>
        <v>20</v>
      </c>
      <c r="E26" t="s">
        <v>3</v>
      </c>
    </row>
    <row r="27">
      <c r="A27">
        <v>1</v>
      </c>
      <c r="B27" t="s">
        <v>104</v>
      </c>
      <c r="C27" t="s">
        <v>87</v>
      </c>
      <c r="D27" s="6">
        <f>'Besoins'!$B$2*0.04</f>
        <v>0.04</v>
      </c>
      <c r="E27" t="s">
        <v>25</v>
      </c>
    </row>
    <row r="28">
      <c r="A28">
        <v>1</v>
      </c>
      <c r="B28" t="s">
        <v>105</v>
      </c>
      <c r="C28" t="s">
        <v>85</v>
      </c>
      <c r="D28" s="6">
        <f>'Besoins'!$B$2*0.1</f>
        <v>0.1</v>
      </c>
      <c r="E28" t="s">
        <v>15</v>
      </c>
    </row>
    <row r="29">
      <c r="A29">
        <v>1</v>
      </c>
      <c r="B29" t="s">
        <v>106</v>
      </c>
      <c r="C29" t="s">
        <v>87</v>
      </c>
      <c r="D29" s="6">
        <f>'Besoins'!$B$2*0.16</f>
        <v>0.16</v>
      </c>
      <c r="E29" t="s">
        <v>15</v>
      </c>
    </row>
    <row r="30">
      <c r="A30">
        <v>1</v>
      </c>
      <c r="B30" t="s">
        <v>107</v>
      </c>
      <c r="C30" t="s">
        <v>87</v>
      </c>
      <c r="D30" s="6">
        <f>'Besoins'!$B$2*0.6</f>
        <v>0.6</v>
      </c>
      <c r="E30" t="s">
        <v>15</v>
      </c>
    </row>
    <row r="31">
      <c r="A31">
        <v>1</v>
      </c>
      <c r="B31" t="s">
        <v>108</v>
      </c>
      <c r="C31" t="s">
        <v>87</v>
      </c>
      <c r="D31" s="6">
        <f>'Besoins'!$B$2*0.04</f>
        <v>0.04</v>
      </c>
      <c r="E31"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42"/>
  <cols>
    <col min="1" max="1" width="22" customWidth="1"/>
    <col min="2" max="2" width="52" customWidth="1"/>
    <col min="3" max="3" width="14" customWidth="1"/>
    <col min="4" max="4" width="10" customWidth="1"/>
  </cols>
  <sheetData>
    <row r="1" customHeight="1" ht="24">
      <c r="A1" t="s" s="2">
        <v>109</v>
      </c>
      <c r="B1"/>
      <c r="C1"/>
      <c r="D1"/>
    </row>
    <row r="2">
      <c r="A2" t="str" s="13">
        <f>"PP_MATE_MEUN · CUI.PLATS_POISSONS · référence : "&amp;Besoins!B3&amp;" "&amp;Besoins!C3&amp;" · multiplicateur réglable sur la feuille ""Besoins"""</f>
        <v>PP_MATE_MEUN · CUI.PLATS_POISSONS · référence : 1 pc · multiplicateur réglable sur la feuille </v>
      </c>
      <c r="B2"/>
      <c r="C2"/>
      <c r="D2"/>
    </row>
    <row r="3">
      <c r="A3"/>
      <c r="B3"/>
      <c r="C3"/>
      <c r="D3"/>
    </row>
    <row r="4">
      <c r="A4" t="s" s="14">
        <v>110</v>
      </c>
      <c r="B4"/>
      <c r="C4"/>
      <c r="D4"/>
    </row>
    <row r="5">
      <c r="A5" t="s" s="15">
        <v>111</v>
      </c>
      <c r="B5" t="str" s="12">
        <f>"[METTRE EN PLACE] "&amp;Procedure!D2</f>
        <v>[METTRE EN PLACE] Mettre en place le poste de travail - 5 min  Denrées, matériels de préparation, de cuisson et de dressage.</v>
      </c>
      <c r="C5"/>
      <c r="D5"/>
    </row>
    <row r="6">
      <c r="A6" t="s" s="15">
        <v>112</v>
      </c>
      <c r="B6" t="str" s="12">
        <f>"[HABILLER] "&amp;Procedure!D3</f>
        <v>[HABILLER] Habiller les soles - 30 min Arracher la peau grise et écailler la peau blanche. Les dégorger, les égoutter et les éponger, puis les réserver en enceinte réfrigérée.</v>
      </c>
      <c r="C6"/>
      <c r="D6"/>
    </row>
    <row r="7">
      <c r="A7"/>
      <c r="B7" t="s">
        <v>113</v>
      </c>
      <c r="C7" s="6">
        <f>'Besoins'!$B$2*2</f>
        <v>2</v>
      </c>
      <c r="D7" t="s">
        <v>15</v>
      </c>
    </row>
    <row r="8">
      <c r="A8" t="s" s="15">
        <v>114</v>
      </c>
      <c r="B8" t="str" s="12">
        <f>"[PRÉPARER] "&amp;Procedure!D4</f>
        <v>[PRÉPARER] Préparer la marinade instantanée - 7 min  Réunir dans une plaque à débarrasser l'huile, le citron pelé à vif et découpé en tranches, le thym et le laurier broyé finement.</v>
      </c>
      <c r="C8"/>
      <c r="D8"/>
    </row>
    <row r="9">
      <c r="A9"/>
      <c r="B9" t="str">
        <f>Besoins!B16</f>
        <v>huile olive vierge</v>
      </c>
      <c r="C9" s="6">
        <f>Besoins!E16</f>
        <v>0.04</v>
      </c>
      <c r="D9" t="str">
        <f>Besoins!F16</f>
        <v>lt</v>
      </c>
    </row>
    <row r="10">
      <c r="A10"/>
      <c r="B10" t="s">
        <v>115</v>
      </c>
      <c r="C10" s="6">
        <f>'Besoins'!$B$2*0.1</f>
        <v>0.1</v>
      </c>
      <c r="D10" t="s">
        <v>15</v>
      </c>
    </row>
    <row r="11">
      <c r="A11"/>
      <c r="B11" t="str">
        <f>Besoins!B13</f>
        <v>CITRON</v>
      </c>
      <c r="C11" s="6">
        <f>Besoins!E13</f>
        <v>0.6</v>
      </c>
      <c r="D11" t="str">
        <f>Besoins!F13</f>
        <v>kg</v>
      </c>
    </row>
    <row r="12">
      <c r="A12" t="s" s="15">
        <v>116</v>
      </c>
      <c r="B12" t="str" s="12">
        <f>"[PRÉPARER] "&amp;Procedure!D5</f>
        <v>[PRÉPARER] Préparer les éléments de décor - 10 min Laver, équeuter et réserver le persil en branches. Laver et historier 4 citrons. Laver, canneler, partager en deux et émincer les deux autres citrons pour festonner le plat de service.</v>
      </c>
      <c r="C12"/>
      <c r="D12"/>
    </row>
    <row r="13">
      <c r="A13"/>
      <c r="B13" t="str">
        <f>Besoins!B17</f>
        <v>persil</v>
      </c>
      <c r="C13" s="6">
        <f>Besoins!E17</f>
        <v>0.04</v>
      </c>
      <c r="D13" t="str">
        <f>Besoins!F17</f>
        <v>kg</v>
      </c>
    </row>
    <row r="14">
      <c r="A14" t="s" s="15">
        <v>117</v>
      </c>
      <c r="B14" t="str" s="12">
        <f>"[CONFECTIONNER] "&amp;Procedure!D6</f>
        <v>[CONFECTIONNER] Confectionner le beurre d'anchois - 10 min Passer les filets d'anchois et le beurre au tamis ou au mixeur. Mélanger intimement le beurre à la spatule. Réserver le beurre en pommade à la température ambiante.</v>
      </c>
      <c r="C14"/>
      <c r="D14"/>
    </row>
    <row r="15">
      <c r="A15"/>
      <c r="B15" t="str">
        <f>Besoins!B10</f>
        <v>BEURRE</v>
      </c>
      <c r="C15" s="6">
        <f>Besoins!E10</f>
        <v>0.16</v>
      </c>
      <c r="D15" t="str">
        <f>Besoins!F10</f>
        <v>kg</v>
      </c>
    </row>
    <row r="16">
      <c r="A16" t="s" s="15">
        <v>118</v>
      </c>
      <c r="B16" t="str" s="12">
        <f>"[MARQUER] "&amp;Procedure!D7</f>
        <v>[MARQUER] Marquer les soles en cuisson - 20 min Brosser, nettoyer soigneusement et huiler les barreaux du gril. Sécher soigneusement les soles avec du papier absorbant. Assaisonner avec le sel fin et le poivre du moulin. 1ère méthode Passer les soles dans la marinade et les poser sur le gril en diago­nale, côté peau blanche en contact avec le gril en premier. Faire pivoter les soles d'un quart de tour pour les quadriller. Les retourner et quadriller l'autre face. Disposer les soles sur une plaque huilée et les badigeonner avec le reste de la marinade. Terminer la cuisson au four pendant quelques minutes. 2ème méthode Fariner les soles et les secouer pour éliminer l'excédent de farine.</v>
      </c>
      <c r="C16"/>
      <c r="D16"/>
    </row>
    <row r="17">
      <c r="A17"/>
      <c r="B17"/>
      <c r="C17"/>
      <c r="D17"/>
    </row>
    <row r="18">
      <c r="A18" t="s" s="14">
        <v>119</v>
      </c>
      <c r="B18"/>
      <c r="C18"/>
      <c r="D18"/>
    </row>
    <row r="19">
      <c r="A19"/>
      <c r="B19" t="inlineStr" s="16">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9"/>
      <c r="D19"/>
    </row>
    <row r="20">
      <c r="A20"/>
      <c r="B20"/>
      <c r="C20"/>
      <c r="D20"/>
    </row>
    <row r="21">
      <c r="A21" t="s" s="14">
        <v>120</v>
      </c>
      <c r="B21"/>
      <c r="C21"/>
      <c r="D21"/>
    </row>
    <row r="22">
      <c r="A22"/>
      <c r="B22" t="inlineStr" s="16">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2"/>
      <c r="D22"/>
    </row>
    <row r="23">
      <c r="A23"/>
      <c r="B23"/>
      <c r="C23"/>
      <c r="D23"/>
    </row>
    <row r="24">
      <c r="A24" t="s" s="14">
        <v>121</v>
      </c>
      <c r="B24"/>
      <c r="C24"/>
      <c r="D24"/>
    </row>
    <row r="25">
      <c r="A25"/>
      <c r="B25" t="inlineStr" s="16">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5"/>
      <c r="D25"/>
    </row>
    <row r="26">
      <c r="A26"/>
      <c r="B26"/>
      <c r="C26"/>
      <c r="D26"/>
    </row>
    <row r="27">
      <c r="A27" t="s" s="14">
        <v>122</v>
      </c>
      <c r="B27"/>
      <c r="C27"/>
      <c r="D27"/>
    </row>
    <row r="28">
      <c r="A28"/>
      <c r="B28" t="inlineStr" s="16">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8"/>
      <c r="D28"/>
    </row>
    <row r="29">
      <c r="A29"/>
      <c r="B29"/>
      <c r="C29"/>
      <c r="D29"/>
    </row>
    <row r="30">
      <c r="A30" t="s" s="14">
        <v>123</v>
      </c>
      <c r="B30"/>
      <c r="C30"/>
      <c r="D30"/>
    </row>
    <row r="31">
      <c r="A31"/>
      <c r="B31" t="inlineStr" s="16">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1"/>
      <c r="D31"/>
    </row>
    <row r="32">
      <c r="A32"/>
      <c r="B32"/>
      <c r="C32"/>
      <c r="D32"/>
    </row>
    <row r="33">
      <c r="A33" t="s" s="14">
        <v>124</v>
      </c>
      <c r="B33"/>
      <c r="C33"/>
      <c r="D33"/>
    </row>
    <row r="34">
      <c r="A34"/>
      <c r="B34" t="inlineStr" s="16">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4"/>
      <c r="D34"/>
    </row>
    <row r="35">
      <c r="A35"/>
      <c r="B35"/>
      <c r="C35"/>
      <c r="D35"/>
    </row>
    <row r="36">
      <c r="A36" t="s" s="14">
        <v>125</v>
      </c>
      <c r="B36"/>
      <c r="C36"/>
      <c r="D36"/>
    </row>
    <row r="37">
      <c r="A37"/>
      <c r="B37" t="inlineStr" s="16">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7"/>
      <c r="D37"/>
    </row>
    <row r="38">
      <c r="A38"/>
      <c r="B38"/>
      <c r="C38"/>
      <c r="D38"/>
    </row>
    <row r="39">
      <c r="A39" t="s" s="14">
        <v>126</v>
      </c>
      <c r="B39"/>
      <c r="C39"/>
      <c r="D39"/>
    </row>
    <row r="40">
      <c r="A40"/>
      <c r="B40" t="inlineStr" s="16">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0"/>
      <c r="D40"/>
    </row>
    <row r="41">
      <c r="A41"/>
      <c r="B41"/>
      <c r="C41"/>
      <c r="D41"/>
    </row>
    <row r="42">
      <c r="A42" t="s" s="17">
        <v>127</v>
      </c>
      <c r="B42"/>
      <c r="C42"/>
      <c r="D42"/>
    </row>
  </sheetData>
  <sheetProtection sheet="1"/>
  <mergeCells count="26">
    <mergeCell ref="A1:D1"/>
    <mergeCell ref="A2:D2"/>
    <mergeCell ref="A4:D4"/>
    <mergeCell ref="B5:D5"/>
    <mergeCell ref="B6:D6"/>
    <mergeCell ref="B8:D8"/>
    <mergeCell ref="B12:D12"/>
    <mergeCell ref="B14:D14"/>
    <mergeCell ref="B16:D16"/>
    <mergeCell ref="A18:D18"/>
    <mergeCell ref="B19:D19"/>
    <mergeCell ref="A21:D21"/>
    <mergeCell ref="B22:D22"/>
    <mergeCell ref="A24:D24"/>
    <mergeCell ref="B25:D25"/>
    <mergeCell ref="A27:D27"/>
    <mergeCell ref="B28:D28"/>
    <mergeCell ref="A30:D30"/>
    <mergeCell ref="B31:D31"/>
    <mergeCell ref="A33:D33"/>
    <mergeCell ref="B34:D34"/>
    <mergeCell ref="A36:D36"/>
    <mergeCell ref="B37:D37"/>
    <mergeCell ref="A39:D39"/>
    <mergeCell ref="B40:D40"/>
    <mergeCell ref="A42:D4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2026-09-15T13:24:15Z</dcterms:created>
  <dc:title>Matelote à la meunière</dc:title>
  <dc:subject/>
  <dc:creator>CUIS.web</dc:creator>
  <cp:lastModifiedBy/>
  <cp:keywords/>
  <dc:description>Export automatique — moteur récursif d'origine : Bernard Vandendaele</dc:description>
  <cp:category/>
  <dc:language>en-US</dc:language>
  <dcterms:modified xsi:type="dcterms:W3CDTF">2026-09-15T13:24:15Z</dcterms:modified>
  <cp:revision>1</cp:revision>
</cp:coreProperties>
</file>