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Besoins" sheetId="1" r:id="rId1"/>
    <sheet name="Procedure" sheetId="2" r:id="rId2"/>
    <sheet name="Arborescence FT" sheetId="3" r:id="rId3"/>
    <sheet name="Carte imprimable" sheetId="4" r:id="rId4"/>
  </sheets>
</workbook>
</file>

<file path=xl/sharedStrings.xml><?xml version="1.0" encoding="utf-8"?>
<sst xmlns="http://schemas.openxmlformats.org/spreadsheetml/2006/main" count="98" uniqueCount="98">
  <si>
    <t>Besoins matière</t>
  </si>
  <si>
    <t>Multiplicateur souhaité</t>
  </si>
  <si>
    <t>Quantité de référence</t>
  </si>
  <si>
    <t>pc</t>
  </si>
  <si>
    <t>Quantité obtenue</t>
  </si>
  <si>
    <t>Code</t>
  </si>
  <si>
    <t>Matière première</t>
  </si>
  <si>
    <t>Classe</t>
  </si>
  <si>
    <t>Base (×1, modifiable)</t>
  </si>
  <si>
    <t>Quantité</t>
  </si>
  <si>
    <t>Unité</t>
  </si>
  <si>
    <t>Coût</t>
  </si>
  <si>
    <t>00000139</t>
  </si>
  <si>
    <t>FARINE (000)</t>
  </si>
  <si>
    <t>Eléments divers</t>
  </si>
  <si>
    <t>kg</t>
  </si>
  <si>
    <t>00000047</t>
  </si>
  <si>
    <t>OEUF A3 (PRIX)</t>
  </si>
  <si>
    <t>Produits laitiers</t>
  </si>
  <si>
    <t>00001922</t>
  </si>
  <si>
    <t>bouquet garni arôme</t>
  </si>
  <si>
    <t>Condiments et sauces</t>
  </si>
  <si>
    <t>00001758</t>
  </si>
  <si>
    <t>concentré de tomates</t>
  </si>
  <si>
    <t>Épicerie salée</t>
  </si>
  <si>
    <t>FROM-PARMESAN</t>
  </si>
  <si>
    <t>Parmesan râpé (Parmigiano)</t>
  </si>
  <si>
    <t>Fromages de base cuisine</t>
  </si>
  <si>
    <t>00002238</t>
  </si>
  <si>
    <t>carottes râpées</t>
  </si>
  <si>
    <t>Légumes 4ème gamme (prêts emploi)</t>
  </si>
  <si>
    <t>00002251</t>
  </si>
  <si>
    <t>poireau blanc 3 cm</t>
  </si>
  <si>
    <t>00002241</t>
  </si>
  <si>
    <t>tomates cubes</t>
  </si>
  <si>
    <t>00002028</t>
  </si>
  <si>
    <t>ail haché</t>
  </si>
  <si>
    <t>Légumes</t>
  </si>
  <si>
    <t>RNM0370123</t>
  </si>
  <si>
    <t>CÉLERI-RAVE France</t>
  </si>
  <si>
    <t>00002049</t>
  </si>
  <si>
    <t>oignons émincés</t>
  </si>
  <si>
    <t>00001519</t>
  </si>
  <si>
    <t>Macreuse à braiser (1315 sans jumeau nerveux)</t>
  </si>
  <si>
    <t>Bœuf</t>
  </si>
  <si>
    <t>RNM0580162</t>
  </si>
  <si>
    <t>BOEUF vache (basse côte) semi-paré U.E. sous-vide</t>
  </si>
  <si>
    <t>Porc frais</t>
  </si>
  <si>
    <t>Total</t>
  </si>
  <si>
    <t>Recette</t>
  </si>
  <si>
    <t>#</t>
  </si>
  <si>
    <t>Verbe</t>
  </si>
  <si>
    <t>Étape</t>
  </si>
  <si>
    <t>Précision technique</t>
  </si>
  <si>
    <t>Durée</t>
  </si>
  <si>
    <t>Consommé julienne</t>
  </si>
  <si>
    <t>METTRE EN PLACE</t>
  </si>
  <si>
    <t>Mettre en place le poste de travail - 5 min  Denrées, matériels de préparation, de cuisson et de dressage.</t>
  </si>
  <si>
    <t>5 min (cuisson)</t>
  </si>
  <si>
    <t>MARQUER</t>
  </si>
  <si>
    <t>Marquer la marmite en cuisson - 30 min Voir fiche précédente N° 1 «consommé de buf brunoise», mais en ajoutant des abattis et des carcasses de volaille.</t>
  </si>
  <si>
    <t>30 min (cuisson)</t>
  </si>
  <si>
    <t>RÉALISER</t>
  </si>
  <si>
    <t>Réaliser la clarification - 30 min Voir fiche précédente. Suivre la même progression mais en augmentant la quantité de céleri et de tomates.</t>
  </si>
  <si>
    <t>30 min (prepa)</t>
  </si>
  <si>
    <t>ABAISSER</t>
  </si>
  <si>
    <t>10 min (repos)</t>
  </si>
  <si>
    <t>DRESSER</t>
  </si>
  <si>
    <t>5 min (prepa)</t>
  </si>
  <si>
    <t>Niveau</t>
  </si>
  <si>
    <t>Composant</t>
  </si>
  <si>
    <t>Type</t>
  </si>
  <si>
    <t>Quantité (× multiplicateur, voir feuille Besoins)</t>
  </si>
  <si>
    <t>recette</t>
  </si>
  <si>
    <t xml:space="preserve">    ↳ Macreuse à braiser (1315 sans jumeau nerveux)</t>
  </si>
  <si>
    <t>matiere</t>
  </si>
  <si>
    <t xml:space="preserve">    ↳ carottes râpées</t>
  </si>
  <si>
    <t xml:space="preserve">    ↳ oignons émincés</t>
  </si>
  <si>
    <t xml:space="preserve">    ↳ poireau blanc 3 cm</t>
  </si>
  <si>
    <t xml:space="preserve">    ↳ CÉLERI-RAVE France</t>
  </si>
  <si>
    <t xml:space="preserve">    ↳ bouquet garni arôme</t>
  </si>
  <si>
    <t xml:space="preserve">    ↳ BOEUF vache (basse côte) semi-paré U.E. sous-vide</t>
  </si>
  <si>
    <t xml:space="preserve">    ↳ ail haché</t>
  </si>
  <si>
    <t xml:space="preserve">    ↳ tomates cubes</t>
  </si>
  <si>
    <t xml:space="preserve">    ↳ concentré de tomates</t>
  </si>
  <si>
    <t xml:space="preserve">    ↳ OEUF (P) (conv.)</t>
  </si>
  <si>
    <t>conversion</t>
  </si>
  <si>
    <t xml:space="preserve">    ↳ FARINE (000)</t>
  </si>
  <si>
    <t xml:space="preserve">    ↳ Parmesan râpé (Parmigiano)</t>
  </si>
  <si>
    <t>Fiche technique — Consommé julienne</t>
  </si>
  <si>
    <t>Consommé julienne  EP_CONS_JULI</t>
  </si>
  <si>
    <t>1.</t>
  </si>
  <si>
    <t>2.</t>
  </si>
  <si>
    <t xml:space="preserve">    OEUF (P) (conv.)</t>
  </si>
  <si>
    <t>3.</t>
  </si>
  <si>
    <t>4.</t>
  </si>
  <si>
    <t>5.</t>
  </si>
  <si>
    <t>CUIS.web — Portage du CUIS Clipper de 1992 par Palika &amp; Bernard Vandendaele (créateur du moteur récursif d'origine)</t>
  </si>
</sst>
</file>

<file path=xl/styles.xml><?xml version="1.0" encoding="utf-8"?>
<styleSheet xmlns="http://schemas.openxmlformats.org/spreadsheetml/2006/main">
  <numFmts count="7">
    <numFmt numFmtId="164" formatCode="#,##0.00\ &quot;₽&quot;"/>
    <numFmt numFmtId="165" formatCode="[$$-1]#,##0.00"/>
    <numFmt numFmtId="166" formatCode="#,##0.00\ [$€-1]"/>
    <numFmt numFmtId="200" formatCode="0.00"/>
    <numFmt numFmtId="201" formatCode="#,##0.000"/>
    <numFmt numFmtId="202" formatCode="#,##0.0000&quot; €&quot;"/>
    <numFmt numFmtId="203" formatCode="#,##0.00&quot; €&quot;"/>
  </numFmts>
  <fonts count="8">
    <font>
      <name val="Calibri"/>
      <family val="2"/>
      <sz val="10"/>
    </font>
    <font>
      <name val="Calibri"/>
      <family val="2"/>
      <sz val="16"/>
      <b/>
      <color rgb="FF1F4E3B"/>
    </font>
    <font>
      <name val="Calibri"/>
      <family val="2"/>
      <sz val="10"/>
      <b/>
    </font>
    <font>
      <name val="Calibri"/>
      <family val="2"/>
      <sz val="10"/>
      <b/>
      <color rgb="FFFFFFFF"/>
    </font>
    <font>
      <name val="Calibri"/>
      <family val="2"/>
      <sz val="10"/>
      <color rgb="FF666666"/>
    </font>
    <font>
      <name val="Calibri"/>
      <family val="2"/>
      <sz val="10"/>
      <b/>
      <color rgb="FF664D03"/>
    </font>
    <font>
      <name val="Calibri"/>
      <family val="2"/>
      <sz val="10"/>
      <b/>
      <color rgb="FF1F4E3B"/>
    </font>
    <font>
      <name val="Calibri"/>
      <family val="2"/>
      <sz val="9"/>
      <color rgb="FF999999"/>
    </font>
  </fonts>
  <fills count="5">
    <fill>
      <patternFill patternType="none"/>
    </fill>
    <fill>
      <patternFill patternType="gray125"/>
    </fill>
    <fill>
      <patternFill patternType="solid">
        <fgColor rgb="FFEAF3EE"/>
        <bgColor indexed="64"/>
      </patternFill>
    </fill>
    <fill>
      <patternFill patternType="solid">
        <fgColor rgb="FF1F4E3B"/>
        <bgColor indexed="64"/>
      </patternFill>
    </fill>
    <fill>
      <patternFill patternType="solid">
        <fgColor rgb="FFFFF3CD"/>
        <bgColor indexed="64"/>
      </patternFill>
    </fill>
  </fills>
  <borders count="1">
    <border>
      <left/>
      <right/>
      <top/>
      <bottom/>
      <diagonal/>
    </border>
  </borders>
  <cellStyleXfs count="1">
    <xf numFmtId="0" fontId="0" fillId="0" borderId="0"/>
  </cellStyleXfs>
  <cellXfs count="17">
    <xf numFmtId="0" fontId="0" fillId="0" borderId="0" xfId="0"/>
    <xf numFmtId="0" fontId="0" fillId="1" borderId="0" xfId="0" applyFill="1"/>
    <xf numFmtId="0" fontId="1" fillId="0" borderId="0" xfId="0" applyFont="1"/>
    <xf numFmtId="200" fontId="2" fillId="2" borderId="0" xfId="0" applyNumberFormat="1" applyFont="1" applyFill="1"/>
    <xf numFmtId="201" fontId="0" fillId="2" borderId="0" xfId="0" applyNumberFormat="1" applyFill="1"/>
    <xf numFmtId="0" fontId="0" fillId="2" borderId="0" xfId="0" applyFill="1"/>
    <xf numFmtId="201" fontId="0" fillId="0" borderId="0" xfId="0" applyNumberFormat="1"/>
    <xf numFmtId="0" fontId="3" fillId="3" borderId="0" xfId="0" applyFont="1" applyFill="1"/>
    <xf numFmtId="0" fontId="0" fillId="0" borderId="0" xfId="0" applyAlignment="1">
      <alignment horizontal="right"/>
    </xf>
    <xf numFmtId="202" fontId="0" fillId="0" borderId="0" xfId="0" applyNumberFormat="1"/>
    <xf numFmtId="0" fontId="2" fillId="0" borderId="0" xfId="0" applyFont="1"/>
    <xf numFmtId="203" fontId="2" fillId="0" borderId="0" xfId="0" applyNumberFormat="1" applyFont="1"/>
    <xf numFmtId="0" fontId="0" fillId="0" borderId="0" xfId="0" applyAlignment="1">
      <alignment wrapText="1"/>
    </xf>
    <xf numFmtId="0" fontId="4" fillId="0" borderId="0" xfId="0" applyFont="1"/>
    <xf numFmtId="0" fontId="5" fillId="4" borderId="0" xfId="0" applyFont="1" applyFill="1"/>
    <xf numFmtId="0" fontId="6" fillId="0" borderId="0" xfId="0" applyFont="1" applyAlignment="1">
      <alignment horizontal="right"/>
    </xf>
    <xf numFmtId="0" fontId="7" fillId="0" borderId="0" xfId="0" applyFont="1"/>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styles" Target="styles.xml"/>
<Relationship Id="rId6"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G20"/>
  <sheetViews>
    <sheetView workbookViewId="0">
      <pane ySplit="6" topLeftCell="A7" activePane="bottomLeft" state="frozen"/>
      <selection activeCell="A7" sqref="A7"/>
    </sheetView>
  </sheetViews>
  <cols>
    <col min="1" max="1" width="14" customWidth="1"/>
    <col min="2" max="2" width="34" customWidth="1"/>
    <col min="3" max="3" width="24" customWidth="1"/>
    <col min="4" max="4" width="16" customWidth="1"/>
    <col min="5" max="5" width="14" customWidth="1"/>
    <col min="6" max="6" width="10" customWidth="1"/>
    <col min="7" max="7" width="14" customWidth="1"/>
  </cols>
  <sheetData>
    <row r="1" customHeight="1" ht="24">
      <c r="A1" t="s" s="2">
        <v>0</v>
      </c>
      <c r="B1"/>
      <c r="C1"/>
      <c r="D1"/>
      <c r="E1"/>
      <c r="F1"/>
    </row>
    <row r="2">
      <c r="A2" t="s">
        <v>1</v>
      </c>
      <c r="B2" s="3">
        <v>1</v>
      </c>
      <c r="C2"/>
      <c r="D2"/>
      <c r="E2"/>
      <c r="F2"/>
    </row>
    <row r="3">
      <c r="A3" t="s">
        <v>2</v>
      </c>
      <c r="B3" s="4">
        <v>1</v>
      </c>
      <c r="C3" t="s" s="5">
        <v>3</v>
      </c>
      <c r="D3"/>
      <c r="E3"/>
      <c r="F3"/>
    </row>
    <row r="4">
      <c r="A4" t="s">
        <v>4</v>
      </c>
      <c r="B4" s="6">
        <f>$B$2*B3</f>
        <v>1</v>
      </c>
      <c r="C4" t="str">
        <f>C3</f>
        <v>pc</v>
      </c>
      <c r="D4"/>
      <c r="E4"/>
      <c r="F4"/>
    </row>
    <row r="5">
      <c r="A5"/>
      <c r="B5"/>
      <c r="C5"/>
      <c r="D5"/>
      <c r="E5"/>
      <c r="F5"/>
    </row>
    <row r="6">
      <c r="A6" t="s" s="7">
        <v>5</v>
      </c>
      <c r="B6" t="s" s="7">
        <v>6</v>
      </c>
      <c r="C6" t="s" s="7">
        <v>7</v>
      </c>
      <c r="D6" t="s" s="7">
        <v>8</v>
      </c>
      <c r="E6" t="s" s="7">
        <v>9</v>
      </c>
      <c r="F6" t="s" s="7">
        <v>10</v>
      </c>
      <c r="G6" t="s" s="7">
        <v>11</v>
      </c>
    </row>
    <row r="7">
      <c r="A7" t="s" s="8">
        <v>12</v>
      </c>
      <c r="B7" t="s">
        <v>13</v>
      </c>
      <c r="C7" t="s">
        <v>14</v>
      </c>
      <c r="D7" s="4">
        <v>0.16</v>
      </c>
      <c r="E7" s="6">
        <f>D7*$B$2</f>
        <v>0.16</v>
      </c>
      <c r="F7" t="s">
        <v>15</v>
      </c>
      <c r="G7" s="9">
        <f>E7*0.489836</f>
        <v>0.078374</v>
      </c>
    </row>
    <row r="8">
      <c r="A8" t="s" s="8">
        <v>16</v>
      </c>
      <c r="B8" t="s">
        <v>17</v>
      </c>
      <c r="C8" t="s">
        <v>18</v>
      </c>
      <c r="D8" s="4">
        <v>2</v>
      </c>
      <c r="E8" s="6">
        <f>D8*$B$2</f>
        <v>2</v>
      </c>
      <c r="F8" t="s">
        <v>3</v>
      </c>
      <c r="G8" s="9">
        <f>E8*0.27</f>
        <v>0.54</v>
      </c>
    </row>
    <row r="9">
      <c r="A9" t="s" s="8">
        <v>19</v>
      </c>
      <c r="B9" t="s">
        <v>20</v>
      </c>
      <c r="C9" t="s">
        <v>21</v>
      </c>
      <c r="D9" s="4">
        <v>1</v>
      </c>
      <c r="E9" s="6">
        <f>D9*$B$2</f>
        <v>1</v>
      </c>
      <c r="F9" t="s">
        <v>3</v>
      </c>
      <c r="G9" s="9">
        <f>E9*0</f>
        <v>0</v>
      </c>
    </row>
    <row r="10">
      <c r="A10" t="s" s="8">
        <v>22</v>
      </c>
      <c r="B10" t="s">
        <v>23</v>
      </c>
      <c r="C10" t="s">
        <v>24</v>
      </c>
      <c r="D10" s="4">
        <v>0.04</v>
      </c>
      <c r="E10" s="6">
        <f>D10*$B$2</f>
        <v>0.04</v>
      </c>
      <c r="F10">
        <v>5</v>
      </c>
      <c r="G10" s="9">
        <f>E10*0</f>
        <v>0</v>
      </c>
    </row>
    <row r="11">
      <c r="A11" t="s">
        <v>25</v>
      </c>
      <c r="B11" t="s">
        <v>26</v>
      </c>
      <c r="C11" t="s">
        <v>27</v>
      </c>
      <c r="D11" s="4">
        <v>0.04</v>
      </c>
      <c r="E11" s="6">
        <f>D11*$B$2</f>
        <v>0.04</v>
      </c>
      <c r="F11" t="s">
        <v>15</v>
      </c>
      <c r="G11" s="9">
        <f>E11*14.5</f>
        <v>0.58</v>
      </c>
    </row>
    <row r="12">
      <c r="A12" t="s" s="8">
        <v>28</v>
      </c>
      <c r="B12" t="s">
        <v>29</v>
      </c>
      <c r="C12" t="s">
        <v>30</v>
      </c>
      <c r="D12" s="4">
        <v>0.2</v>
      </c>
      <c r="E12" s="6">
        <f>D12*$B$2</f>
        <v>0.2</v>
      </c>
      <c r="F12" t="s">
        <v>15</v>
      </c>
      <c r="G12" s="9">
        <f>E12*0</f>
        <v>0</v>
      </c>
    </row>
    <row r="13">
      <c r="A13" t="s" s="8">
        <v>31</v>
      </c>
      <c r="B13" t="s">
        <v>32</v>
      </c>
      <c r="C13" t="s">
        <v>30</v>
      </c>
      <c r="D13" s="4">
        <v>0.2</v>
      </c>
      <c r="E13" s="6">
        <f>D13*$B$2</f>
        <v>0.2</v>
      </c>
      <c r="F13" t="s">
        <v>15</v>
      </c>
      <c r="G13" s="9">
        <f>E13*0</f>
        <v>0</v>
      </c>
    </row>
    <row r="14">
      <c r="A14" t="s" s="8">
        <v>33</v>
      </c>
      <c r="B14" t="s">
        <v>34</v>
      </c>
      <c r="C14" t="s">
        <v>30</v>
      </c>
      <c r="D14" s="4">
        <v>0.4</v>
      </c>
      <c r="E14" s="6">
        <f>D14*$B$2</f>
        <v>0.4</v>
      </c>
      <c r="F14" t="s">
        <v>15</v>
      </c>
      <c r="G14" s="9">
        <f>E14*0</f>
        <v>0</v>
      </c>
    </row>
    <row r="15">
      <c r="A15" t="s" s="8">
        <v>35</v>
      </c>
      <c r="B15" t="s">
        <v>36</v>
      </c>
      <c r="C15" t="s">
        <v>37</v>
      </c>
      <c r="D15" s="4">
        <v>0.2</v>
      </c>
      <c r="E15" s="6">
        <f>D15*$B$2</f>
        <v>0.2</v>
      </c>
      <c r="F15" t="s">
        <v>15</v>
      </c>
      <c r="G15" s="9">
        <f>E15*0</f>
        <v>0</v>
      </c>
    </row>
    <row r="16">
      <c r="A16" t="s">
        <v>38</v>
      </c>
      <c r="B16" t="s">
        <v>39</v>
      </c>
      <c r="C16" t="s">
        <v>37</v>
      </c>
      <c r="D16" s="4">
        <v>0.1</v>
      </c>
      <c r="E16" s="6">
        <f>D16*$B$2</f>
        <v>0.1</v>
      </c>
      <c r="F16" t="s">
        <v>15</v>
      </c>
      <c r="G16" s="9">
        <f>E16*1.1</f>
        <v>0.11</v>
      </c>
    </row>
    <row r="17">
      <c r="A17" t="s" s="8">
        <v>40</v>
      </c>
      <c r="B17" t="s">
        <v>41</v>
      </c>
      <c r="C17" t="s">
        <v>37</v>
      </c>
      <c r="D17" s="4">
        <v>0.2</v>
      </c>
      <c r="E17" s="6">
        <f>D17*$B$2</f>
        <v>0.2</v>
      </c>
      <c r="F17" t="s">
        <v>3</v>
      </c>
      <c r="G17" s="9">
        <f>E17*0</f>
        <v>0</v>
      </c>
    </row>
    <row r="18">
      <c r="A18" t="s" s="8">
        <v>42</v>
      </c>
      <c r="B18" t="s">
        <v>43</v>
      </c>
      <c r="C18" t="s">
        <v>44</v>
      </c>
      <c r="D18" s="4">
        <v>2</v>
      </c>
      <c r="E18" s="6">
        <f>D18*$B$2</f>
        <v>2</v>
      </c>
      <c r="F18" t="s">
        <v>3</v>
      </c>
      <c r="G18" s="9">
        <f>E18*0</f>
        <v>0</v>
      </c>
    </row>
    <row r="19">
      <c r="A19" t="s">
        <v>45</v>
      </c>
      <c r="B19" t="s">
        <v>46</v>
      </c>
      <c r="C19" t="s">
        <v>47</v>
      </c>
      <c r="D19" s="4">
        <v>0.2</v>
      </c>
      <c r="E19" s="6">
        <f>D19*$B$2</f>
        <v>0.2</v>
      </c>
      <c r="F19" t="s">
        <v>15</v>
      </c>
      <c r="G19" s="9">
        <f>E19*9.95</f>
        <v>1.99</v>
      </c>
    </row>
    <row r="20">
      <c r="A20"/>
      <c r="B20"/>
      <c r="C20"/>
      <c r="D20"/>
      <c r="E20"/>
      <c r="F20" t="s" s="10">
        <v>48</v>
      </c>
      <c r="G20" s="11">
        <f>SUM(G7:G19)</f>
        <v>0</v>
      </c>
    </row>
  </sheetData>
  <autoFilter ref="A6:G6"/>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F6"/>
  <sheetViews>
    <sheetView workbookViewId="0">
      <pane ySplit="1" topLeftCell="A2" activePane="bottomLeft" state="frozen"/>
      <selection activeCell="A2" sqref="A2"/>
    </sheetView>
  </sheetViews>
  <cols>
    <col min="1" max="1" width="30" customWidth="1"/>
    <col min="2" max="2" width="6" customWidth="1"/>
    <col min="3" max="3" width="16" customWidth="1"/>
    <col min="4" max="4" width="60" customWidth="1"/>
    <col min="5" max="5" width="34" customWidth="1"/>
    <col min="6" max="6" width="16" customWidth="1"/>
  </cols>
  <sheetData>
    <row r="1">
      <c r="A1" t="s" s="7">
        <v>49</v>
      </c>
      <c r="B1" t="s" s="7">
        <v>50</v>
      </c>
      <c r="C1" t="s" s="7">
        <v>51</v>
      </c>
      <c r="D1" t="s" s="7">
        <v>52</v>
      </c>
      <c r="E1" t="s" s="7">
        <v>53</v>
      </c>
      <c r="F1" t="s" s="7">
        <v>54</v>
      </c>
    </row>
    <row r="2">
      <c r="A2" t="s">
        <v>55</v>
      </c>
      <c r="B2">
        <v>1</v>
      </c>
      <c r="C2" t="s">
        <v>56</v>
      </c>
      <c r="D2" t="s" s="12">
        <v>57</v>
      </c>
      <c r="E2" t="s" s="12"/>
      <c r="F2" t="s">
        <v>58</v>
      </c>
    </row>
    <row r="3">
      <c r="A3" t="s">
        <v>55</v>
      </c>
      <c r="B3">
        <v>2</v>
      </c>
      <c r="C3" t="s">
        <v>59</v>
      </c>
      <c r="D3" t="s" s="12">
        <v>60</v>
      </c>
      <c r="E3" t="s" s="12"/>
      <c r="F3" t="s">
        <v>61</v>
      </c>
    </row>
    <row r="4">
      <c r="A4" t="s">
        <v>55</v>
      </c>
      <c r="B4">
        <v>3</v>
      </c>
      <c r="C4" t="s">
        <v>62</v>
      </c>
      <c r="D4" t="s" s="12">
        <v>63</v>
      </c>
      <c r="E4" t="s" s="12"/>
      <c r="F4" t="s">
        <v>64</v>
      </c>
    </row>
    <row r="5">
      <c r="A5" t="s">
        <v>55</v>
      </c>
      <c r="B5">
        <v>4</v>
      </c>
      <c r="C5" t="s">
        <v>65</v>
      </c>
      <c r="D5" t="inlineStr" s="12">
        <is>
          <t>Confectionner les paillettes - 20 min Abaisser les rognures de feuilletage en formant un rectangle de 25 cm de longueur, 12 cm de largeur sur 3 mm dépaisseur. Eliminer lexcédent de farine à laide dune brosse. Passer de la dorure sur toute la surface. Saupoudrer régulièrement de gruyère tamisé ou de parmesan. Appliquer délicatement le fromage avec le rouleau. Ramener lépaisseur à 2 mm. Raffermir labaisse quelques minutes au réfrigérateur. Détailler les lanières de 4 à 5 mm de largeur. Coucher les paillettes sur une plaque à pâtisserie humide. Cuire à four chaud (220 °C) pendant 4 à 5 min. Débarrasser les paillettes délicatement sur une grille à pâtisserie.</t>
        </is>
      </c>
      <c r="E5" t="s" s="12"/>
      <c r="F5" t="s">
        <v>66</v>
      </c>
    </row>
    <row r="6">
      <c r="A6" t="s">
        <v>55</v>
      </c>
      <c r="B6">
        <v>5</v>
      </c>
      <c r="C6" t="s">
        <v>67</v>
      </c>
      <c r="D6" t="inlineStr" s="12">
        <is>
          <t>Dresser le consommé - 5 min  Dresser les paillettes sur un plat (ou sur une grande assiette) garni dun papier gaufré.  Verser le consommé brûlant dans les tasses préalablement chauf­fées. REMARQUE : Lorsquil est servi chaud, le consommé madrilène peut comporter une gar­niture de dés de tomates mondées et de dés de poivrons mondés et étuvés dans un peu de consommé. Servi froid (en gelée), la marmite de base doit être renforcée en éléments gélatineux (1 pied de veau par exemple). La marmite peut être ajoutée bouillante sur la clarification, mais il est nécessaire dans ce cas dutiliser de la glace, afin déviter la coagulation trop rapide des blancs dufs et de la viande.</t>
        </is>
      </c>
      <c r="E6" t="s" s="12"/>
      <c r="F6" t="s">
        <v>68</v>
      </c>
    </row>
  </sheetData>
  <autoFilter ref="A1:F1"/>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E15"/>
  <sheetViews>
    <sheetView workbookViewId="0">
      <pane ySplit="1" topLeftCell="A2" activePane="bottomLeft" state="frozen"/>
      <selection activeCell="A2" sqref="A2"/>
    </sheetView>
  </sheetViews>
  <cols>
    <col min="1" max="1" width="8" customWidth="1"/>
    <col min="2" max="2" width="48" customWidth="1"/>
    <col min="3" max="3" width="14" customWidth="1"/>
    <col min="4" max="4" width="22" customWidth="1"/>
    <col min="5" max="5" width="10" customWidth="1"/>
  </cols>
  <sheetData>
    <row r="1">
      <c r="A1" t="s" s="7">
        <v>69</v>
      </c>
      <c r="B1" t="s" s="7">
        <v>70</v>
      </c>
      <c r="C1" t="s" s="7">
        <v>71</v>
      </c>
      <c r="D1" t="s" s="7">
        <v>72</v>
      </c>
      <c r="E1" t="s" s="7">
        <v>10</v>
      </c>
    </row>
    <row r="2">
      <c r="A2">
        <v>0</v>
      </c>
      <c r="B2" t="s">
        <v>55</v>
      </c>
      <c r="C2" t="s">
        <v>73</v>
      </c>
      <c r="D2" s="6">
        <f>'Besoins'!$B$2*1</f>
        <v>1</v>
      </c>
      <c r="E2" t="s">
        <v>3</v>
      </c>
    </row>
    <row r="3">
      <c r="A3">
        <v>1</v>
      </c>
      <c r="B3" t="s">
        <v>74</v>
      </c>
      <c r="C3" t="s">
        <v>75</v>
      </c>
      <c r="D3" s="6">
        <f>'Besoins'!$B$2*2</f>
        <v>2</v>
      </c>
      <c r="E3" t="s">
        <v>15</v>
      </c>
    </row>
    <row r="4">
      <c r="A4">
        <v>1</v>
      </c>
      <c r="B4" t="s">
        <v>76</v>
      </c>
      <c r="C4" t="s">
        <v>75</v>
      </c>
      <c r="D4" s="6">
        <f>'Besoins'!$B$2*0.2</f>
        <v>0.2</v>
      </c>
      <c r="E4" t="s">
        <v>15</v>
      </c>
    </row>
    <row r="5">
      <c r="A5">
        <v>1</v>
      </c>
      <c r="B5" t="s">
        <v>77</v>
      </c>
      <c r="C5" t="s">
        <v>75</v>
      </c>
      <c r="D5" s="6">
        <f>'Besoins'!$B$2*0.2</f>
        <v>0.2</v>
      </c>
      <c r="E5" t="s">
        <v>15</v>
      </c>
    </row>
    <row r="6">
      <c r="A6">
        <v>1</v>
      </c>
      <c r="B6" t="s">
        <v>78</v>
      </c>
      <c r="C6" t="s">
        <v>75</v>
      </c>
      <c r="D6" s="6">
        <f>'Besoins'!$B$2*0.2</f>
        <v>0.2</v>
      </c>
      <c r="E6" t="s">
        <v>15</v>
      </c>
    </row>
    <row r="7">
      <c r="A7">
        <v>1</v>
      </c>
      <c r="B7" t="s">
        <v>79</v>
      </c>
      <c r="C7" t="s">
        <v>75</v>
      </c>
      <c r="D7" s="6">
        <f>'Besoins'!$B$2*0.1</f>
        <v>0.1</v>
      </c>
      <c r="E7" t="s">
        <v>15</v>
      </c>
    </row>
    <row r="8">
      <c r="A8">
        <v>1</v>
      </c>
      <c r="B8" t="s">
        <v>80</v>
      </c>
      <c r="C8" t="s">
        <v>75</v>
      </c>
      <c r="D8" s="6">
        <f>'Besoins'!$B$2*1</f>
        <v>1</v>
      </c>
      <c r="E8" t="s">
        <v>3</v>
      </c>
    </row>
    <row r="9">
      <c r="A9">
        <v>1</v>
      </c>
      <c r="B9" t="s">
        <v>81</v>
      </c>
      <c r="C9" t="s">
        <v>75</v>
      </c>
      <c r="D9" s="6">
        <f>'Besoins'!$B$2*0.2</f>
        <v>0.2</v>
      </c>
      <c r="E9" t="s">
        <v>15</v>
      </c>
    </row>
    <row r="10">
      <c r="A10">
        <v>1</v>
      </c>
      <c r="B10" t="s">
        <v>82</v>
      </c>
      <c r="C10" t="s">
        <v>75</v>
      </c>
      <c r="D10" s="6">
        <f>'Besoins'!$B$2*0.2</f>
        <v>0.2</v>
      </c>
      <c r="E10" t="s">
        <v>15</v>
      </c>
    </row>
    <row r="11">
      <c r="A11">
        <v>1</v>
      </c>
      <c r="B11" t="s">
        <v>83</v>
      </c>
      <c r="C11" t="s">
        <v>75</v>
      </c>
      <c r="D11" s="6">
        <f>'Besoins'!$B$2*0.4</f>
        <v>0.4</v>
      </c>
      <c r="E11" t="s">
        <v>15</v>
      </c>
    </row>
    <row r="12">
      <c r="A12">
        <v>1</v>
      </c>
      <c r="B12" t="s">
        <v>84</v>
      </c>
      <c r="C12" t="s">
        <v>75</v>
      </c>
      <c r="D12" s="6">
        <f>'Besoins'!$B$2*0.04</f>
        <v>0.04</v>
      </c>
      <c r="E12" t="s">
        <v>15</v>
      </c>
    </row>
    <row r="13">
      <c r="A13">
        <v>1</v>
      </c>
      <c r="B13" t="s">
        <v>85</v>
      </c>
      <c r="C13" t="s">
        <v>86</v>
      </c>
      <c r="D13" s="6">
        <f>'Besoins'!$B$2*2</f>
        <v>2</v>
      </c>
      <c r="E13" t="s">
        <v>3</v>
      </c>
    </row>
    <row r="14">
      <c r="A14">
        <v>1</v>
      </c>
      <c r="B14" t="s">
        <v>87</v>
      </c>
      <c r="C14" t="s">
        <v>75</v>
      </c>
      <c r="D14" s="6">
        <f>'Besoins'!$B$2*0.16</f>
        <v>0.16</v>
      </c>
      <c r="E14" t="s">
        <v>15</v>
      </c>
    </row>
    <row r="15">
      <c r="A15">
        <v>1</v>
      </c>
      <c r="B15" t="s">
        <v>88</v>
      </c>
      <c r="C15" t="s">
        <v>75</v>
      </c>
      <c r="D15" s="6">
        <f>'Besoins'!$B$2*0.04</f>
        <v>0.04</v>
      </c>
      <c r="E15" t="s">
        <v>15</v>
      </c>
    </row>
  </sheetData>
  <autoFilter ref="A1:E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D24"/>
  <cols>
    <col min="1" max="1" width="22" customWidth="1"/>
    <col min="2" max="2" width="52" customWidth="1"/>
    <col min="3" max="3" width="14" customWidth="1"/>
    <col min="4" max="4" width="10" customWidth="1"/>
  </cols>
  <sheetData>
    <row r="1" customHeight="1" ht="24">
      <c r="A1" t="s" s="2">
        <v>89</v>
      </c>
      <c r="B1"/>
      <c r="C1"/>
      <c r="D1"/>
    </row>
    <row r="2">
      <c r="A2" t="str" s="13">
        <f>"EP_CONS_JULI · CUI.ENC.POTAGES · référence : "&amp;Besoins!B3&amp;" "&amp;Besoins!C3&amp;" · multiplicateur réglable sur la feuille ""Besoins"""</f>
        <v>EP_CONS_JULI · CUI.ENC.POTAGES · référence : 1 pc · multiplicateur réglable sur la feuille </v>
      </c>
      <c r="B2"/>
      <c r="C2"/>
      <c r="D2"/>
    </row>
    <row r="3">
      <c r="A3"/>
      <c r="B3"/>
      <c r="C3"/>
      <c r="D3"/>
    </row>
    <row r="4">
      <c r="A4" t="s" s="14">
        <v>90</v>
      </c>
      <c r="B4"/>
      <c r="C4"/>
      <c r="D4"/>
    </row>
    <row r="5">
      <c r="A5" t="s" s="15">
        <v>91</v>
      </c>
      <c r="B5" t="str" s="12">
        <f>"[METTRE EN PLACE] "&amp;Procedure!D2</f>
        <v>[METTRE EN PLACE] Mettre en place le poste de travail - 5 min  Denrées, matériels de préparation, de cuisson et de dressage.</v>
      </c>
      <c r="C5"/>
      <c r="D5"/>
    </row>
    <row r="6">
      <c r="A6" t="s" s="15">
        <v>92</v>
      </c>
      <c r="B6" t="str" s="12">
        <f>"[MARQUER] "&amp;Procedure!D3</f>
        <v>[MARQUER] Marquer la marmite en cuisson - 30 min Voir fiche précédente N° 1 «consommé de buf brunoise», mais en ajoutant des abattis et des carcasses de volaille.</v>
      </c>
      <c r="C6"/>
      <c r="D6"/>
    </row>
    <row r="7">
      <c r="A7"/>
      <c r="B7" t="str">
        <f>Besoins!B18</f>
        <v>Macreuse à braiser (1315 sans jumeau nerveux)</v>
      </c>
      <c r="C7" s="6">
        <f>Besoins!E18</f>
        <v>2</v>
      </c>
      <c r="D7" t="str">
        <f>Besoins!F18</f>
        <v>kg</v>
      </c>
    </row>
    <row r="8">
      <c r="A8"/>
      <c r="B8" t="str">
        <f>Besoins!B12</f>
        <v>carottes râpées</v>
      </c>
      <c r="C8" s="6">
        <f>Besoins!E12</f>
        <v>0.2</v>
      </c>
      <c r="D8" t="str">
        <f>Besoins!F12</f>
        <v>kg</v>
      </c>
    </row>
    <row r="9">
      <c r="A9"/>
      <c r="B9" t="str">
        <f>Besoins!B17</f>
        <v>oignons émincés</v>
      </c>
      <c r="C9" s="6">
        <f>Besoins!E17</f>
        <v>0.2</v>
      </c>
      <c r="D9" t="str">
        <f>Besoins!F17</f>
        <v>kg</v>
      </c>
    </row>
    <row r="10">
      <c r="A10"/>
      <c r="B10" t="str">
        <f>Besoins!B13</f>
        <v>poireau blanc 3 cm</v>
      </c>
      <c r="C10" s="6">
        <f>Besoins!E13</f>
        <v>0.2</v>
      </c>
      <c r="D10" t="str">
        <f>Besoins!F13</f>
        <v>kg</v>
      </c>
    </row>
    <row r="11">
      <c r="A11"/>
      <c r="B11" t="str">
        <f>Besoins!B16</f>
        <v>CÉLERI-RAVE France</v>
      </c>
      <c r="C11" s="6">
        <f>Besoins!E16</f>
        <v>0.1</v>
      </c>
      <c r="D11" t="str">
        <f>Besoins!F16</f>
        <v>kg</v>
      </c>
    </row>
    <row r="12">
      <c r="A12"/>
      <c r="B12" t="str">
        <f>Besoins!B19</f>
        <v>BOEUF vache (basse côte) semi-paré U.E. sous-vide</v>
      </c>
      <c r="C12" s="6">
        <f>Besoins!E19</f>
        <v>0.2</v>
      </c>
      <c r="D12" t="str">
        <f>Besoins!F19</f>
        <v>kg</v>
      </c>
    </row>
    <row r="13">
      <c r="A13"/>
      <c r="B13" t="str">
        <f>Besoins!B15</f>
        <v>ail haché</v>
      </c>
      <c r="C13" s="6">
        <f>Besoins!E15</f>
        <v>0.2</v>
      </c>
      <c r="D13" t="str">
        <f>Besoins!F15</f>
        <v>kg</v>
      </c>
    </row>
    <row r="14">
      <c r="A14"/>
      <c r="B14" t="s">
        <v>93</v>
      </c>
      <c r="C14" s="6">
        <f>'Besoins'!$B$2*2</f>
        <v>2</v>
      </c>
      <c r="D14" t="s">
        <v>3</v>
      </c>
    </row>
    <row r="15">
      <c r="A15" t="s" s="15">
        <v>94</v>
      </c>
      <c r="B15" t="str" s="12">
        <f>"[RÉALISER] "&amp;Procedure!D4</f>
        <v>[RÉALISER] Réaliser la clarification - 30 min Voir fiche précédente. Suivre la même progression mais en augmentant la quantité de céleri et de tomates.</v>
      </c>
      <c r="C15"/>
      <c r="D15"/>
    </row>
    <row r="16">
      <c r="A16"/>
      <c r="B16" t="str">
        <f>Besoins!B14</f>
        <v>tomates cubes</v>
      </c>
      <c r="C16" s="6">
        <f>Besoins!E14</f>
        <v>0.4</v>
      </c>
      <c r="D16" t="str">
        <f>Besoins!F14</f>
        <v>kg</v>
      </c>
    </row>
    <row r="17">
      <c r="A17"/>
      <c r="B17" t="str">
        <f>Besoins!B10</f>
        <v>concentré de tomates</v>
      </c>
      <c r="C17" s="6">
        <f>Besoins!E10</f>
        <v>0.04</v>
      </c>
      <c r="D17" t="str">
        <f>Besoins!F10</f>
        <v>kg</v>
      </c>
    </row>
    <row r="18">
      <c r="A18" t="s" s="15">
        <v>95</v>
      </c>
      <c r="B18" t="str" s="12">
        <f>"[ABAISSER] "&amp;Procedure!D5</f>
        <v>[ABAISSER] Confectionner les paillettes - 20 min Abaisser les rognures de feuilletage en formant un rectangle de 25 cm de longueur, 12 cm de largeur sur 3 mm dépaisseur. Eliminer lexcédent de farine à laide dune brosse. Passer de la dorure sur toute la surface. Saupoudrer régulièrement de gruyère tamisé ou de parmesan. Appliquer délicatement le fromage avec le rouleau. Ramener lépaisseur à 2 mm. Raffermir labaisse quelques minutes au réfrigérateur. Détailler les lanières de 4 à 5 mm de largeur. Coucher les paillettes sur une plaque à pâtisserie humide. Cuire à four chaud (220 °C) pendant 4 à 5 min. Débarrasser les paillettes délicatement sur une grille à pâtisserie.</v>
      </c>
      <c r="C18"/>
      <c r="D18"/>
    </row>
    <row r="19">
      <c r="A19"/>
      <c r="B19" t="str">
        <f>Besoins!B7</f>
        <v>FARINE (000)</v>
      </c>
      <c r="C19" s="6">
        <f>Besoins!E7</f>
        <v>0.16</v>
      </c>
      <c r="D19" t="str">
        <f>Besoins!F7</f>
        <v>kg</v>
      </c>
    </row>
    <row r="20">
      <c r="A20"/>
      <c r="B20" t="str">
        <f>Besoins!B11</f>
        <v>Parmesan râpé (Parmigiano)</v>
      </c>
      <c r="C20" s="6">
        <f>Besoins!E11</f>
        <v>0.04</v>
      </c>
      <c r="D20" t="str">
        <f>Besoins!F11</f>
        <v>kg</v>
      </c>
    </row>
    <row r="21">
      <c r="A21" t="s" s="15">
        <v>96</v>
      </c>
      <c r="B21" t="str" s="12">
        <f>"[DRESSER] "&amp;Procedure!D6</f>
        <v>[DRESSER] Dresser le consommé - 5 min  Dresser les paillettes sur un plat (ou sur une grande assiette) garni dun papier gaufré.  Verser le consommé brûlant dans les tasses préalablement chauf­fées. REMARQUE : Lorsquil est servi chaud, le consommé madrilène peut comporter une gar­niture de dés de tomates mondées et de dés de poivrons mondés et étuvés dans un peu de consommé. Servi froid (en gelée), la marmite de base doit être renforcée en éléments gélatineux (1 pied de veau par exemple). La marmite peut être ajoutée bouillante sur la clarification, mais il est nécessaire dans ce cas dutiliser de la glace, afin déviter la coagulation trop rapide des blancs dufs et de la viande.</v>
      </c>
      <c r="C21"/>
      <c r="D21"/>
    </row>
    <row r="22">
      <c r="A22"/>
      <c r="B22" t="str">
        <f>Besoins!B9</f>
        <v>bouquet garni arôme</v>
      </c>
      <c r="C22" s="6">
        <f>Besoins!E9</f>
        <v>1</v>
      </c>
      <c r="D22" t="str">
        <f>Besoins!F9</f>
        <v>pc</v>
      </c>
    </row>
    <row r="23">
      <c r="A23"/>
      <c r="B23"/>
      <c r="C23"/>
      <c r="D23"/>
    </row>
    <row r="24">
      <c r="A24" t="s" s="16">
        <v>97</v>
      </c>
      <c r="B24"/>
      <c r="C24"/>
      <c r="D24"/>
    </row>
  </sheetData>
  <sheetProtection sheet="1"/>
  <mergeCells count="9">
    <mergeCell ref="A1:D1"/>
    <mergeCell ref="A2:D2"/>
    <mergeCell ref="A4:D4"/>
    <mergeCell ref="B5:D5"/>
    <mergeCell ref="B6:D6"/>
    <mergeCell ref="B15:D15"/>
    <mergeCell ref="B18:D18"/>
    <mergeCell ref="B21:D21"/>
    <mergeCell ref="A24:D24"/>
  </mergeCells>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2026-09-15T13:23:03Z</dcterms:created>
  <dc:title>Consommé julienne</dc:title>
  <dc:subject/>
  <dc:creator>CUIS.web</dc:creator>
  <cp:lastModifiedBy/>
  <cp:keywords/>
  <dc:description>Export automatique — moteur récursif d'origine : Bernard Vandendaele</dc:description>
  <cp:category/>
  <dc:language>en-US</dc:language>
  <dcterms:modified xsi:type="dcterms:W3CDTF">2026-09-15T13:23:03Z</dcterms:modified>
  <cp:revision>1</cp:revision>
</cp:coreProperties>
</file>