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<sst xmlns="http://schemas.openxmlformats.org/spreadsheetml/2006/main" count="202" uniqueCount="202">
  <si>
    <t>Fiche technique</t>
  </si>
  <si>
    <t>Nom</t>
  </si>
  <si>
    <t>Sauce Américaine</t>
  </si>
  <si>
    <t>Code</t>
  </si>
  <si>
    <t>00SAU_REC018</t>
  </si>
  <si>
    <t>Classe</t>
  </si>
  <si>
    <t>Sauce américaine et dérivées (CUI.SAU.AMERICAINE)</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</si>
  <si>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</si>
  <si>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</si>
  <si>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</si>
  <si>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</si>
  <si>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</si>
  <si>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</si>
  <si>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</si>
  <si>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</si>
  <si>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</si>
  <si>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</si>
  <si>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</si>
  <si>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</si>
  <si>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</si>
  <si>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</si>
  <si>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</si>
  <si>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</si>
  <si>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</si>
  <si>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</si>
  <si>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</si>
  <si>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</si>
  <si>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</si>
  <si>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</si>
  <si>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</si>
  <si>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</si>
  <si>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</si>
  <si>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ALC-COGNAC</t>
  </si>
  <si>
    <t>Cognac VS (flambé, sauce)</t>
  </si>
  <si>
    <t>Spiritueux et liqueurs cuisine</t>
  </si>
  <si>
    <t>VIN-BLANC-CUI</t>
  </si>
  <si>
    <t>Vin blanc sec de cuisson</t>
  </si>
  <si>
    <t>Vins et bières de cuisson</t>
  </si>
  <si>
    <t>00001758</t>
  </si>
  <si>
    <t>concentré de tomates</t>
  </si>
  <si>
    <t>Épicerie salée</t>
  </si>
  <si>
    <t>00001743</t>
  </si>
  <si>
    <t>farine de blé tamisée type 55</t>
  </si>
  <si>
    <t>pc</t>
  </si>
  <si>
    <t>00001660</t>
  </si>
  <si>
    <t>huile olive vierge</t>
  </si>
  <si>
    <t>EPI-POIVRE-MIGNO</t>
  </si>
  <si>
    <t>Poivre noir mignonnette (concassé)</t>
  </si>
  <si>
    <t>Épices en poudre et graines</t>
  </si>
  <si>
    <t>kg</t>
  </si>
  <si>
    <t>HER-BOUQUET-G</t>
  </si>
  <si>
    <t>Bouquet garni sachet dose</t>
  </si>
  <si>
    <t>Herbes aromatiques séchées</t>
  </si>
  <si>
    <t>BEU-CUISINE</t>
  </si>
  <si>
    <t>Beurre de cuisine bloc 10 kg</t>
  </si>
  <si>
    <t>Beurres et margarines</t>
  </si>
  <si>
    <t>BEU-DOUX</t>
  </si>
  <si>
    <t>Beurre doux 82% MG plaquette</t>
  </si>
  <si>
    <t>RNM17710123</t>
  </si>
  <si>
    <t>AIL frais France cat.I 60-80mm</t>
  </si>
  <si>
    <t>Légumes</t>
  </si>
  <si>
    <t>RNM9740123</t>
  </si>
  <si>
    <t>CAROTTE France cat.I botte</t>
  </si>
  <si>
    <t>bte</t>
  </si>
  <si>
    <t>RNM0020160</t>
  </si>
  <si>
    <t>CERFEUIL France botte</t>
  </si>
  <si>
    <t>RNM0440123</t>
  </si>
  <si>
    <t>ÉCHALOTE France cat.I</t>
  </si>
  <si>
    <t>RNM1940160</t>
  </si>
  <si>
    <t>ESTRAGON France botte</t>
  </si>
  <si>
    <t>RNM27820123</t>
  </si>
  <si>
    <t>OIGNON jaune France cat.I 60-80mm</t>
  </si>
  <si>
    <t>00002622</t>
  </si>
  <si>
    <t>Parures et pieds de champignons</t>
  </si>
  <si>
    <t>RNM10130123</t>
  </si>
  <si>
    <t>TOMATE ronde Espagne cat.I 67-82mm</t>
  </si>
  <si>
    <t>00002608</t>
  </si>
  <si>
    <t>Arêtes et parures de poisson</t>
  </si>
  <si>
    <t>Poissons et fruits de mer</t>
  </si>
  <si>
    <t>00SAU_MP003</t>
  </si>
  <si>
    <t>Carapaces d'écrevisses</t>
  </si>
  <si>
    <t>00SAU_MP001</t>
  </si>
  <si>
    <t>Étrilles vivantes</t>
  </si>
  <si>
    <t>SEL-FIN</t>
  </si>
  <si>
    <t>Sel fin de cuisine</t>
  </si>
  <si>
    <t>Sels et condiments de base</t>
  </si>
  <si>
    <t>Total</t>
  </si>
  <si>
    <t>Niveau</t>
  </si>
  <si>
    <t>Composant</t>
  </si>
  <si>
    <t>Type</t>
  </si>
  <si>
    <t>Quantité (pour 1 lt)</t>
  </si>
  <si>
    <t>recette</t>
  </si>
  <si>
    <t>Sauce américaine et dérivées</t>
  </si>
  <si>
    <t xml:space="preserve">    ↳ Étrilles vivantes</t>
  </si>
  <si>
    <t>matiere</t>
  </si>
  <si>
    <t xml:space="preserve">    ↳ Carapaces d'écrevisses</t>
  </si>
  <si>
    <t xml:space="preserve">    ↳ huile olive vierge</t>
  </si>
  <si>
    <t xml:space="preserve">    ↳ CAROTTE France cat.I botte</t>
  </si>
  <si>
    <t xml:space="preserve">    ↳ OIGNON jaune France cat.I 60-80mm</t>
  </si>
  <si>
    <t xml:space="preserve">    ↳ ÉCHALOTE France cat.I</t>
  </si>
  <si>
    <t xml:space="preserve">    ↳ TOMATE ronde Espagne cat.I 67-82mm</t>
  </si>
  <si>
    <t xml:space="preserve">    ↳ concentré de tomates</t>
  </si>
  <si>
    <t xml:space="preserve">    ↳ AIL frais France cat.I 60-80mm</t>
  </si>
  <si>
    <t xml:space="preserve">    ↳ Cognac VS (flambé, sauce)</t>
  </si>
  <si>
    <t xml:space="preserve">    ↳ Vin blanc sec de cuisson</t>
  </si>
  <si>
    <t xml:space="preserve">    ↳ Fumet de Poisson</t>
  </si>
  <si>
    <t>Fonds et bouillons de base</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</si>
  <si>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</si>
  <si>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</si>
  <si>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</si>
  <si>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</si>
  <si>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</si>
  <si>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</si>
  <si>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</si>
  <si>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</si>
  <si>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</si>
  <si>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</si>
  <si>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Beurre Manié</t>
  </si>
  <si>
    <t>Préparations de base cuisine</t>
  </si>
  <si>
    <t xml:space="preserve">        ↳ Beurre de cuisine bloc 10 kg</t>
  </si>
  <si>
    <t xml:space="preserve">        ↳ farine de blé tamisée type 55</t>
  </si>
  <si>
    <t xml:space="preserve">    ↳ ESTRAGON France botte</t>
  </si>
  <si>
    <t xml:space="preserve">    ↳ CERFEUIL France botte</t>
  </si>
  <si>
    <t xml:space="preserve">    ↳ Bouquet garni sachet dose</t>
  </si>
  <si>
    <t xml:space="preserve">    ↳ Beurre de cuisine bloc 10 kg</t>
  </si>
  <si>
    <t>Recette</t>
  </si>
  <si>
    <t>#</t>
  </si>
  <si>
    <t>Verbe</t>
  </si>
  <si>
    <t>Étape</t>
  </si>
  <si>
    <t>Précision technique</t>
  </si>
  <si>
    <t>Durée</t>
  </si>
  <si>
    <t>METTRE EN PLACE</t>
  </si>
  <si>
    <t>Mettre en place — Peser, mesurer et contrôler les denrées.</t>
  </si>
  <si>
    <t>40 à 45 min</t>
  </si>
  <si>
    <t>LAVER</t>
  </si>
  <si>
    <t>Laver, brosser les étrilles ou les autres crustacés vivants. Les égoutter soigneusement.</t>
  </si>
  <si>
    <t>ÉPLUCHER</t>
  </si>
  <si>
    <t>CHAUFFER</t>
  </si>
  <si>
    <t>FLAMBER</t>
  </si>
  <si>
    <t>Flamber avec le cognac. Ajouter le vin blanc et le faire réduire de deux tiers.</t>
  </si>
  <si>
    <t>MOUILLER</t>
  </si>
  <si>
    <t>CUIRE</t>
  </si>
  <si>
    <t>Laisser cuire lentement à découvert en écumant si nécessaire.</t>
  </si>
  <si>
    <t>15 à 20 min</t>
  </si>
  <si>
    <t>ÉGOUTTER</t>
  </si>
  <si>
    <t>Égoutter les carapaces des crustacés — Les broyer à l'aide d'un pilon. Les remettre en cuisson pendant une quinzaine de minutes supplémentaires.</t>
  </si>
  <si>
    <t>PASSER</t>
  </si>
  <si>
    <t>Passer le fond de sauce américaine au chinois ordinaire en foulant fortement.</t>
  </si>
  <si>
    <t>LIER</t>
  </si>
  <si>
    <t>+63°C ou +3°C max</t>
  </si>
  <si>
    <t>Fumet de Poisson</t>
  </si>
  <si>
    <t>CONCASSER</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</si>
  <si>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</si>
  <si>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</si>
  <si>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</si>
  <si>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</si>
  <si>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</si>
  <si>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</si>
  <si>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</si>
  <si>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</si>
  <si>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</si>
  <si>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</si>
  <si>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</si>
  <si>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</si>
  <si>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</si>
  <si>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</si>
  <si>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</si>
  <si>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23 min (prepa)</t>
  </si>
  <si>
    <t>Passer le fumet de poisson au chinois étamine sans fouler</t>
  </si>
  <si>
    <t>REFROIDIR</t>
  </si>
  <si>
    <t>Refroidir le fumet rapidement</t>
  </si>
  <si>
    <t>Réserver à couvert en enceinte réfrigérée à +3°C durant 24h au maximum</t>
  </si>
  <si>
    <t>Beurre Manié</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</si>
  <si>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</si>
  <si>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</si>
  <si>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</si>
  <si>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</si>
  <si>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</si>
  <si>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</si>
  <si>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Fiche technique — Sauce Américaine</t>
  </si>
  <si>
    <t>Sauce Américaine  00SAU_REC018</t>
  </si>
  <si>
    <t>1.</t>
  </si>
  <si>
    <t>2.</t>
  </si>
  <si>
    <t>3.</t>
  </si>
  <si>
    <t xml:space="preserve">    CAROTTE France cat.I botte</t>
  </si>
  <si>
    <t xml:space="preserve">    OIGNON jaune France cat.I 60-80mm</t>
  </si>
  <si>
    <t xml:space="preserve">    ÉCHALOTE France cat.I</t>
  </si>
  <si>
    <t xml:space="preserve">    Bouquet garni sachet dose</t>
  </si>
  <si>
    <t>4.</t>
  </si>
  <si>
    <t xml:space="preserve">    Vin blanc sec de cuisson</t>
  </si>
  <si>
    <t xml:space="preserve">    Fumet de Poisson</t>
  </si>
  <si>
    <t>5.</t>
  </si>
  <si>
    <t>6.</t>
  </si>
  <si>
    <t>7.</t>
  </si>
  <si>
    <t xml:space="preserve">    Beurre Manié</t>
  </si>
  <si>
    <t>8.</t>
  </si>
  <si>
    <t>9.</t>
  </si>
  <si>
    <t>10.</t>
  </si>
  <si>
    <t xml:space="preserve">    Beurre de cuisine bloc 10 kg</t>
  </si>
  <si>
    <t>11.</t>
  </si>
  <si>
    <t>↳ Fumet de Poisson  00002627</t>
  </si>
  <si>
    <t>↳ Beurre Manié  00SAU_REC040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</si>
</sst>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31.578325</v>
      </c>
    </row>
    <row r="12">
      <c r="A12" t="s" s="3">
        <v>17</v>
      </c>
      <c r="B12" s="4">
        <v>31.578325</v>
      </c>
    </row>
    <row r="13">
      <c r="A13"/>
      <c r="B13"/>
    </row>
    <row r="14">
      <c r="A14" t="s" s="5">
        <v>18</v>
      </c>
      <c r="B14" t="s" s="5">
        <v>15</v>
      </c>
    </row>
    <row r="15">
      <c r="A15" t="s" s="5">
        <v>19</v>
      </c>
      <c r="B15" s="6">
        <v>31.578325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25</v>
      </c>
      <c r="G7" s="4">
        <f>E7*28</f>
        <v>1.4</v>
      </c>
    </row>
    <row r="8">
      <c r="A8" t="s">
        <v>35</v>
      </c>
      <c r="B8" t="s">
        <v>36</v>
      </c>
      <c r="C8" t="s">
        <v>37</v>
      </c>
      <c r="D8" s="9">
        <v>0.35</v>
      </c>
      <c r="E8" s="11">
        <f>D8*$B$2</f>
        <v>0.35</v>
      </c>
      <c r="F8" t="s">
        <v>25</v>
      </c>
      <c r="G8" s="4">
        <f>E8*2.8</f>
        <v>0.98</v>
      </c>
    </row>
    <row r="9">
      <c r="A9" t="s" s="12">
        <v>38</v>
      </c>
      <c r="B9" t="s">
        <v>39</v>
      </c>
      <c r="C9" t="s">
        <v>40</v>
      </c>
      <c r="D9" s="9">
        <v>0.04</v>
      </c>
      <c r="E9" s="11">
        <f>D9*$B$2</f>
        <v>0.04</v>
      </c>
      <c r="F9">
        <v>5</v>
      </c>
      <c r="G9" s="4">
        <f>E9*0</f>
        <v>0</v>
      </c>
    </row>
    <row r="10">
      <c r="A10" t="s" s="12">
        <v>41</v>
      </c>
      <c r="B10" t="s">
        <v>42</v>
      </c>
      <c r="C10" t="s">
        <v>40</v>
      </c>
      <c r="D10" s="9">
        <v>0.05</v>
      </c>
      <c r="E10" s="11">
        <f>D10*$B$2</f>
        <v>0.05</v>
      </c>
      <c r="F10" t="s">
        <v>43</v>
      </c>
      <c r="G10" s="4">
        <f>E10*0</f>
        <v>0</v>
      </c>
    </row>
    <row r="11">
      <c r="A11" t="s" s="12">
        <v>44</v>
      </c>
      <c r="B11" t="s">
        <v>45</v>
      </c>
      <c r="C11" t="s">
        <v>40</v>
      </c>
      <c r="D11" s="9">
        <v>0.08</v>
      </c>
      <c r="E11" s="11">
        <f>D11*$B$2</f>
        <v>0.08</v>
      </c>
      <c r="F11" t="s">
        <v>43</v>
      </c>
      <c r="G11" s="4">
        <f>E11*0</f>
        <v>0</v>
      </c>
    </row>
    <row r="12">
      <c r="A12" t="s">
        <v>46</v>
      </c>
      <c r="B12" t="s">
        <v>47</v>
      </c>
      <c r="C12" t="s">
        <v>48</v>
      </c>
      <c r="D12" s="9">
        <v>0.0015</v>
      </c>
      <c r="E12" s="11">
        <f>D12*$B$2</f>
        <v>0.0015</v>
      </c>
      <c r="F12" t="s">
        <v>49</v>
      </c>
      <c r="G12" s="4">
        <f>E12*13.2</f>
        <v>0.0198</v>
      </c>
    </row>
    <row r="13">
      <c r="A13" t="s">
        <v>50</v>
      </c>
      <c r="B13" t="s">
        <v>51</v>
      </c>
      <c r="C13" t="s">
        <v>52</v>
      </c>
      <c r="D13" s="9">
        <v>1.0015</v>
      </c>
      <c r="E13" s="11">
        <f>D13*$B$2</f>
        <v>1.0015</v>
      </c>
      <c r="F13" t="s">
        <v>49</v>
      </c>
      <c r="G13" s="4">
        <f>E13*14</f>
        <v>14.021</v>
      </c>
    </row>
    <row r="14">
      <c r="A14" t="s">
        <v>53</v>
      </c>
      <c r="B14" t="s">
        <v>54</v>
      </c>
      <c r="C14" t="s">
        <v>55</v>
      </c>
      <c r="D14" s="9">
        <v>0.1</v>
      </c>
      <c r="E14" s="11">
        <f>D14*$B$2</f>
        <v>0.1</v>
      </c>
      <c r="F14" t="s">
        <v>49</v>
      </c>
      <c r="G14" s="4">
        <f>E14*4.9</f>
        <v>0.49</v>
      </c>
    </row>
    <row r="15">
      <c r="A15" t="s">
        <v>56</v>
      </c>
      <c r="B15" t="s">
        <v>57</v>
      </c>
      <c r="C15" t="s">
        <v>55</v>
      </c>
      <c r="D15" s="9">
        <v>0.06</v>
      </c>
      <c r="E15" s="11">
        <f>D15*$B$2</f>
        <v>0.06</v>
      </c>
      <c r="F15" t="s">
        <v>49</v>
      </c>
      <c r="G15" s="4">
        <f>E15*5.2</f>
        <v>0.312</v>
      </c>
    </row>
    <row r="16">
      <c r="A16" t="s">
        <v>58</v>
      </c>
      <c r="B16" t="s">
        <v>59</v>
      </c>
      <c r="C16" t="s">
        <v>60</v>
      </c>
      <c r="D16" s="9">
        <v>0.02</v>
      </c>
      <c r="E16" s="11">
        <f>D16*$B$2</f>
        <v>0.02</v>
      </c>
      <c r="F16" t="s">
        <v>49</v>
      </c>
      <c r="G16" s="4">
        <f>E16*6.5</f>
        <v>0.13</v>
      </c>
    </row>
    <row r="17">
      <c r="A17" t="s">
        <v>61</v>
      </c>
      <c r="B17" t="s">
        <v>62</v>
      </c>
      <c r="C17" t="s">
        <v>60</v>
      </c>
      <c r="D17" s="9">
        <v>0.175</v>
      </c>
      <c r="E17" s="11">
        <f>D17*$B$2</f>
        <v>0.175</v>
      </c>
      <c r="F17" t="s">
        <v>63</v>
      </c>
      <c r="G17" s="4">
        <f>E17*1.8</f>
        <v>0.315</v>
      </c>
    </row>
    <row r="18">
      <c r="A18" t="s">
        <v>64</v>
      </c>
      <c r="B18" t="s">
        <v>65</v>
      </c>
      <c r="C18" t="s">
        <v>60</v>
      </c>
      <c r="D18" s="9">
        <v>0.25</v>
      </c>
      <c r="E18" s="11">
        <f>D18*$B$2</f>
        <v>0.25</v>
      </c>
      <c r="F18" t="s">
        <v>63</v>
      </c>
      <c r="G18" s="4">
        <f>E18*6</f>
        <v>1.5</v>
      </c>
    </row>
    <row r="19">
      <c r="A19" t="s">
        <v>66</v>
      </c>
      <c r="B19" t="s">
        <v>67</v>
      </c>
      <c r="C19" t="s">
        <v>60</v>
      </c>
      <c r="D19" s="9">
        <v>0.085</v>
      </c>
      <c r="E19" s="11">
        <f>D19*$B$2</f>
        <v>0.085</v>
      </c>
      <c r="F19" t="s">
        <v>49</v>
      </c>
      <c r="G19" s="4">
        <f>E19*1.3</f>
        <v>0.1105</v>
      </c>
    </row>
    <row r="20">
      <c r="A20" t="s">
        <v>68</v>
      </c>
      <c r="B20" t="s">
        <v>69</v>
      </c>
      <c r="C20" t="s">
        <v>60</v>
      </c>
      <c r="D20" s="9">
        <v>0.25</v>
      </c>
      <c r="E20" s="11">
        <f>D20*$B$2</f>
        <v>0.25</v>
      </c>
      <c r="F20" t="s">
        <v>63</v>
      </c>
      <c r="G20" s="4">
        <f>E20*6</f>
        <v>1.5</v>
      </c>
    </row>
    <row r="21">
      <c r="A21" t="s">
        <v>70</v>
      </c>
      <c r="B21" t="s">
        <v>71</v>
      </c>
      <c r="C21" t="s">
        <v>60</v>
      </c>
      <c r="D21" s="9">
        <v>0.22</v>
      </c>
      <c r="E21" s="11">
        <f>D21*$B$2</f>
        <v>0.22</v>
      </c>
      <c r="F21" t="s">
        <v>49</v>
      </c>
      <c r="G21" s="4">
        <f>E21*0.4</f>
        <v>0.088</v>
      </c>
    </row>
    <row r="22">
      <c r="A22" t="s" s="12">
        <v>72</v>
      </c>
      <c r="B22" t="s">
        <v>73</v>
      </c>
      <c r="C22" t="s">
        <v>60</v>
      </c>
      <c r="D22" s="9">
        <v>0.0015</v>
      </c>
      <c r="E22" s="11">
        <f>D22*$B$2</f>
        <v>0.0015</v>
      </c>
      <c r="F22" t="s">
        <v>49</v>
      </c>
      <c r="G22" s="4">
        <f>E22*1</f>
        <v>0.0015</v>
      </c>
    </row>
    <row r="23">
      <c r="A23" t="s">
        <v>74</v>
      </c>
      <c r="B23" t="s">
        <v>75</v>
      </c>
      <c r="C23" t="s">
        <v>60</v>
      </c>
      <c r="D23" s="9">
        <v>0.4</v>
      </c>
      <c r="E23" s="11">
        <f>D23*$B$2</f>
        <v>0.4</v>
      </c>
      <c r="F23" t="s">
        <v>49</v>
      </c>
      <c r="G23" s="4">
        <f>E23*3.4</f>
        <v>1.36</v>
      </c>
    </row>
    <row r="24">
      <c r="A24" t="s" s="12">
        <v>76</v>
      </c>
      <c r="B24" t="s">
        <v>77</v>
      </c>
      <c r="C24" t="s">
        <v>78</v>
      </c>
      <c r="D24" s="9">
        <v>0.9</v>
      </c>
      <c r="E24" s="11">
        <f>D24*$B$2</f>
        <v>0.9</v>
      </c>
      <c r="F24" t="s">
        <v>49</v>
      </c>
      <c r="G24" s="4">
        <f>E24*1.5</f>
        <v>1.35</v>
      </c>
    </row>
    <row r="25">
      <c r="A25" t="s">
        <v>79</v>
      </c>
      <c r="B25" t="s">
        <v>80</v>
      </c>
      <c r="C25" t="s">
        <v>78</v>
      </c>
      <c r="D25" s="9">
        <v>1</v>
      </c>
      <c r="E25" s="11">
        <f>D25*$B$2</f>
        <v>1</v>
      </c>
      <c r="F25" t="s">
        <v>49</v>
      </c>
      <c r="G25" s="4">
        <f>E25*2</f>
        <v>2</v>
      </c>
    </row>
    <row r="26">
      <c r="A26" t="s">
        <v>81</v>
      </c>
      <c r="B26" t="s">
        <v>82</v>
      </c>
      <c r="C26" t="s">
        <v>78</v>
      </c>
      <c r="D26" s="9">
        <v>1</v>
      </c>
      <c r="E26" s="11">
        <f>D26*$B$2</f>
        <v>1</v>
      </c>
      <c r="F26" t="s">
        <v>49</v>
      </c>
      <c r="G26" s="4">
        <f>E26*6</f>
        <v>6</v>
      </c>
    </row>
    <row r="27">
      <c r="A27" t="s">
        <v>83</v>
      </c>
      <c r="B27" t="s">
        <v>84</v>
      </c>
      <c r="C27" t="s">
        <v>85</v>
      </c>
      <c r="D27" s="9">
        <v>0.0015</v>
      </c>
      <c r="E27" s="11">
        <f>D27*$B$2</f>
        <v>0.0015</v>
      </c>
      <c r="F27" t="s">
        <v>49</v>
      </c>
      <c r="G27" s="4">
        <f>E27*0.35</f>
        <v>0.000525</v>
      </c>
    </row>
    <row r="28">
      <c r="A28"/>
      <c r="B28"/>
      <c r="C28"/>
      <c r="D28"/>
      <c r="E28"/>
      <c r="F28" t="s" s="3">
        <v>86</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87</v>
      </c>
      <c r="B1" t="s" s="2">
        <v>88</v>
      </c>
      <c r="C1" t="s" s="2">
        <v>89</v>
      </c>
      <c r="D1" t="s" s="2">
        <v>90</v>
      </c>
      <c r="E1" t="s" s="2">
        <v>30</v>
      </c>
      <c r="F1" t="s" s="2">
        <v>5</v>
      </c>
    </row>
    <row r="2">
      <c r="A2">
        <v>0</v>
      </c>
      <c r="B2" t="s">
        <v>2</v>
      </c>
      <c r="C2" t="s">
        <v>91</v>
      </c>
      <c r="D2" s="11">
        <v>1</v>
      </c>
      <c r="E2" t="s">
        <v>25</v>
      </c>
      <c r="F2" t="s">
        <v>92</v>
      </c>
    </row>
    <row r="3">
      <c r="A3">
        <v>1</v>
      </c>
      <c r="B3" t="s">
        <v>93</v>
      </c>
      <c r="C3" t="s">
        <v>94</v>
      </c>
      <c r="D3" s="11">
        <v>1</v>
      </c>
      <c r="E3" t="s">
        <v>49</v>
      </c>
      <c r="F3" t="s">
        <v>78</v>
      </c>
    </row>
    <row r="4">
      <c r="A4">
        <v>1</v>
      </c>
      <c r="B4" t="s">
        <v>95</v>
      </c>
      <c r="C4" t="s">
        <v>94</v>
      </c>
      <c r="D4" s="11">
        <v>1</v>
      </c>
      <c r="E4" t="s">
        <v>49</v>
      </c>
      <c r="F4" t="s">
        <v>78</v>
      </c>
    </row>
    <row r="5">
      <c r="A5">
        <v>1</v>
      </c>
      <c r="B5" t="s">
        <v>96</v>
      </c>
      <c r="C5" t="s">
        <v>94</v>
      </c>
      <c r="D5" s="11">
        <v>0.08</v>
      </c>
      <c r="E5" t="s">
        <v>25</v>
      </c>
      <c r="F5" t="s">
        <v>40</v>
      </c>
    </row>
    <row r="6">
      <c r="A6">
        <v>1</v>
      </c>
      <c r="B6" t="s">
        <v>97</v>
      </c>
      <c r="C6" t="s">
        <v>94</v>
      </c>
      <c r="D6" s="11">
        <v>0.1</v>
      </c>
      <c r="E6" t="s">
        <v>49</v>
      </c>
      <c r="F6" t="s">
        <v>60</v>
      </c>
    </row>
    <row r="7">
      <c r="A7">
        <v>1</v>
      </c>
      <c r="B7" t="s">
        <v>98</v>
      </c>
      <c r="C7" t="s">
        <v>94</v>
      </c>
      <c r="D7" s="11">
        <v>0.1</v>
      </c>
      <c r="E7" t="s">
        <v>49</v>
      </c>
      <c r="F7" t="s">
        <v>60</v>
      </c>
    </row>
    <row r="8">
      <c r="A8">
        <v>1</v>
      </c>
      <c r="B8" t="s">
        <v>99</v>
      </c>
      <c r="C8" t="s">
        <v>94</v>
      </c>
      <c r="D8" s="11">
        <v>0.04</v>
      </c>
      <c r="E8" t="s">
        <v>49</v>
      </c>
      <c r="F8" t="s">
        <v>60</v>
      </c>
    </row>
    <row r="9">
      <c r="A9">
        <v>1</v>
      </c>
      <c r="B9" t="s">
        <v>100</v>
      </c>
      <c r="C9" t="s">
        <v>94</v>
      </c>
      <c r="D9" s="11">
        <v>0.4</v>
      </c>
      <c r="E9" t="s">
        <v>49</v>
      </c>
      <c r="F9" t="s">
        <v>60</v>
      </c>
    </row>
    <row r="10">
      <c r="A10">
        <v>1</v>
      </c>
      <c r="B10" t="s">
        <v>101</v>
      </c>
      <c r="C10" t="s">
        <v>94</v>
      </c>
      <c r="D10" s="11">
        <v>0.04</v>
      </c>
      <c r="E10" t="s">
        <v>49</v>
      </c>
      <c r="F10" t="s">
        <v>40</v>
      </c>
    </row>
    <row r="11">
      <c r="A11">
        <v>1</v>
      </c>
      <c r="B11" t="s">
        <v>102</v>
      </c>
      <c r="C11" t="s">
        <v>94</v>
      </c>
      <c r="D11" s="11">
        <v>0.02</v>
      </c>
      <c r="E11" t="s">
        <v>49</v>
      </c>
      <c r="F11" t="s">
        <v>60</v>
      </c>
    </row>
    <row r="12">
      <c r="A12">
        <v>1</v>
      </c>
      <c r="B12" t="s">
        <v>103</v>
      </c>
      <c r="C12" t="s">
        <v>94</v>
      </c>
      <c r="D12" s="11">
        <v>0.05</v>
      </c>
      <c r="E12" t="s">
        <v>25</v>
      </c>
      <c r="F12" t="s">
        <v>34</v>
      </c>
    </row>
    <row r="13">
      <c r="A13">
        <v>1</v>
      </c>
      <c r="B13" t="s">
        <v>104</v>
      </c>
      <c r="C13" t="s">
        <v>94</v>
      </c>
      <c r="D13" s="11">
        <v>0.2</v>
      </c>
      <c r="E13" t="s">
        <v>25</v>
      </c>
      <c r="F13" t="s">
        <v>37</v>
      </c>
    </row>
    <row r="14">
      <c r="A14">
        <v>1</v>
      </c>
      <c r="B14" t="s">
        <v>105</v>
      </c>
      <c r="C14" t="s">
        <v>91</v>
      </c>
      <c r="D14" s="11">
        <v>1.5</v>
      </c>
      <c r="E14" t="s">
        <v>25</v>
      </c>
      <c r="F14" t="s">
        <v>106</v>
      </c>
    </row>
    <row r="15">
      <c r="A15">
        <v>2</v>
      </c>
      <c r="B15" t="s">
        <v>107</v>
      </c>
      <c r="C15" t="s">
        <v>94</v>
      </c>
      <c r="D15" s="11">
        <v>0.9</v>
      </c>
      <c r="E15" t="s">
        <v>49</v>
      </c>
      <c r="F15" t="s">
        <v>78</v>
      </c>
    </row>
    <row r="16">
      <c r="A16">
        <v>2</v>
      </c>
      <c r="B16" t="s">
        <v>108</v>
      </c>
      <c r="C16" t="s">
        <v>94</v>
      </c>
      <c r="D16" s="11">
        <v>0.06</v>
      </c>
      <c r="E16" t="s">
        <v>49</v>
      </c>
      <c r="F16" t="s">
        <v>55</v>
      </c>
    </row>
    <row r="17">
      <c r="A17">
        <v>2</v>
      </c>
      <c r="B17" t="s">
        <v>109</v>
      </c>
      <c r="C17" t="s">
        <v>94</v>
      </c>
      <c r="D17" s="11">
        <v>0.045</v>
      </c>
      <c r="E17" t="s">
        <v>49</v>
      </c>
      <c r="F17" t="s">
        <v>60</v>
      </c>
    </row>
    <row r="18">
      <c r="A18">
        <v>2</v>
      </c>
      <c r="B18" t="s">
        <v>110</v>
      </c>
      <c r="C18" t="s">
        <v>94</v>
      </c>
      <c r="D18" s="11">
        <v>0.12</v>
      </c>
      <c r="E18" t="s">
        <v>49</v>
      </c>
      <c r="F18" t="s">
        <v>60</v>
      </c>
    </row>
    <row r="19">
      <c r="A19">
        <v>2</v>
      </c>
      <c r="B19" t="s">
        <v>111</v>
      </c>
      <c r="C19" t="s">
        <v>94</v>
      </c>
      <c r="D19" s="11">
        <v>0.075</v>
      </c>
      <c r="E19" t="s">
        <v>49</v>
      </c>
      <c r="F19" t="s">
        <v>60</v>
      </c>
    </row>
    <row r="20">
      <c r="A20">
        <v>2</v>
      </c>
      <c r="B20" t="s">
        <v>112</v>
      </c>
      <c r="C20" t="s">
        <v>94</v>
      </c>
      <c r="D20" s="11">
        <v>0.002</v>
      </c>
      <c r="E20" t="s">
        <v>49</v>
      </c>
      <c r="F20" t="s">
        <v>60</v>
      </c>
    </row>
    <row r="21">
      <c r="A21">
        <v>2</v>
      </c>
      <c r="B21" t="s">
        <v>113</v>
      </c>
      <c r="C21" t="s">
        <v>94</v>
      </c>
      <c r="D21" s="11">
        <v>0.002</v>
      </c>
      <c r="E21" t="s">
        <v>49</v>
      </c>
      <c r="F21" t="s">
        <v>52</v>
      </c>
    </row>
    <row r="22">
      <c r="A22">
        <v>2</v>
      </c>
      <c r="B22" t="s">
        <v>114</v>
      </c>
      <c r="C22" t="s">
        <v>94</v>
      </c>
      <c r="D22" s="11">
        <v>0.15</v>
      </c>
      <c r="E22" t="s">
        <v>25</v>
      </c>
      <c r="F22" t="s">
        <v>37</v>
      </c>
    </row>
    <row r="23">
      <c r="A23">
        <v>2</v>
      </c>
      <c r="B23" t="s">
        <v>115</v>
      </c>
      <c r="C23" t="s">
        <v>94</v>
      </c>
      <c r="D23" s="11">
        <v>0.002</v>
      </c>
      <c r="E23" t="s">
        <v>49</v>
      </c>
      <c r="F23" t="s">
        <v>48</v>
      </c>
    </row>
    <row r="24">
      <c r="A24">
        <v>2</v>
      </c>
      <c r="B24" t="s">
        <v>116</v>
      </c>
      <c r="C24" t="s">
        <v>94</v>
      </c>
      <c r="D24" s="11">
        <v>0.002</v>
      </c>
      <c r="E24" t="s">
        <v>49</v>
      </c>
      <c r="F24" t="s">
        <v>85</v>
      </c>
    </row>
    <row r="25">
      <c r="A25">
        <v>1</v>
      </c>
      <c r="B25" t="s">
        <v>117</v>
      </c>
      <c r="C25" t="s">
        <v>91</v>
      </c>
      <c r="D25" s="11">
        <v>0.1</v>
      </c>
      <c r="E25" t="s">
        <v>49</v>
      </c>
      <c r="F25" t="s">
        <v>118</v>
      </c>
    </row>
    <row r="26">
      <c r="A26">
        <v>2</v>
      </c>
      <c r="B26" t="s">
        <v>119</v>
      </c>
      <c r="C26" t="s">
        <v>94</v>
      </c>
      <c r="D26" s="11">
        <v>0.05</v>
      </c>
      <c r="E26" t="s">
        <v>49</v>
      </c>
      <c r="F26" t="s">
        <v>55</v>
      </c>
    </row>
    <row r="27">
      <c r="A27">
        <v>2</v>
      </c>
      <c r="B27" t="s">
        <v>120</v>
      </c>
      <c r="C27" t="s">
        <v>94</v>
      </c>
      <c r="D27" s="11">
        <v>0.05</v>
      </c>
      <c r="E27" t="s">
        <v>49</v>
      </c>
      <c r="F27" t="s">
        <v>40</v>
      </c>
    </row>
    <row r="28">
      <c r="A28">
        <v>1</v>
      </c>
      <c r="B28" t="s">
        <v>121</v>
      </c>
      <c r="C28" t="s">
        <v>94</v>
      </c>
      <c r="D28" s="11">
        <v>0.25</v>
      </c>
      <c r="E28" t="s">
        <v>43</v>
      </c>
      <c r="F28" t="s">
        <v>60</v>
      </c>
    </row>
    <row r="29">
      <c r="A29">
        <v>1</v>
      </c>
      <c r="B29" t="s">
        <v>122</v>
      </c>
      <c r="C29" t="s">
        <v>94</v>
      </c>
      <c r="D29" s="11">
        <v>0.25</v>
      </c>
      <c r="E29" t="s">
        <v>43</v>
      </c>
      <c r="F29" t="s">
        <v>60</v>
      </c>
    </row>
    <row r="30">
      <c r="A30">
        <v>1</v>
      </c>
      <c r="B30" t="s">
        <v>123</v>
      </c>
      <c r="C30" t="s">
        <v>94</v>
      </c>
      <c r="D30" s="11">
        <v>1</v>
      </c>
      <c r="E30" t="s">
        <v>43</v>
      </c>
      <c r="F30" t="s">
        <v>52</v>
      </c>
    </row>
    <row r="31">
      <c r="A31">
        <v>1</v>
      </c>
      <c r="B31" t="s">
        <v>124</v>
      </c>
      <c r="C31" t="s">
        <v>94</v>
      </c>
      <c r="D31" s="11">
        <v>0.05</v>
      </c>
      <c r="E31" t="s">
        <v>49</v>
      </c>
      <c r="F31"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125</v>
      </c>
      <c r="B1" t="s" s="2">
        <v>126</v>
      </c>
      <c r="C1" t="s" s="2">
        <v>127</v>
      </c>
      <c r="D1" t="s" s="2">
        <v>128</v>
      </c>
      <c r="E1" t="s" s="2">
        <v>129</v>
      </c>
      <c r="F1" t="s" s="2">
        <v>130</v>
      </c>
    </row>
    <row r="2">
      <c r="A2" t="s">
        <v>2</v>
      </c>
      <c r="B2">
        <v>1</v>
      </c>
      <c r="C2" t="s">
        <v>131</v>
      </c>
      <c r="D2" t="s" s="14">
        <v>132</v>
      </c>
      <c r="E2" t="s" s="14">
        <v>133</v>
      </c>
      <c r="F2"/>
    </row>
    <row r="3">
      <c r="A3" t="s">
        <v>2</v>
      </c>
      <c r="B3">
        <v>2</v>
      </c>
      <c r="C3" t="s">
        <v>134</v>
      </c>
      <c r="D3" t="s" s="14">
        <v>135</v>
      </c>
      <c r="E3" t="s" s="14"/>
      <c r="F3"/>
    </row>
    <row r="4">
      <c r="A4" t="s">
        <v>2</v>
      </c>
      <c r="B4">
        <v>3</v>
      </c>
      <c r="C4" t="s">
        <v>136</v>
      </c>
      <c r="D4" t="inlineStr" s="14">
        <is>
          <t>Éplucher et laver soigneusement tous les légumes de la garniture aromatique — Tailler les carottes et les oignons en fine Mirepoix. Ciseler les échalotes. Ôter le pédoncule et concasser les tomates. Ôter le germe et écraser les gousses d'ail. Confectionner le bouquet garni.</t>
        </is>
      </c>
      <c r="E4" t="s" s="14"/>
      <c r="F4"/>
    </row>
    <row r="5">
      <c r="A5" t="s">
        <v>2</v>
      </c>
      <c r="B5">
        <v>4</v>
      </c>
      <c r="C5" t="s">
        <v>137</v>
      </c>
      <c r="D5" t="inlineStr" s="14">
        <is>
          <t>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t>
        </is>
      </c>
      <c r="E5" t="s" s="14"/>
      <c r="F5"/>
    </row>
    <row r="6">
      <c r="A6" t="s">
        <v>2</v>
      </c>
      <c r="B6">
        <v>5</v>
      </c>
      <c r="C6" t="s">
        <v>138</v>
      </c>
      <c r="D6" t="s" s="14">
        <v>139</v>
      </c>
      <c r="E6" t="s" s="14"/>
      <c r="F6"/>
    </row>
    <row r="7">
      <c r="A7" t="s">
        <v>2</v>
      </c>
      <c r="B7">
        <v>6</v>
      </c>
      <c r="C7" t="s">
        <v>140</v>
      </c>
      <c r="D7" t="inlineStr" s="14">
        <is>
          <t>Mouiller avec le fumet de poisson ou ajouter des arêtes de poisson dégorges et concassées et de l'eau froide. Ajouter les tomates concassées, le concentré, l'ail écrasé, le bouquet garni, le cerfeuil et l'estragon. Assaisonner et porter à ébullition.</t>
        </is>
      </c>
      <c r="E7" t="s" s="14"/>
      <c r="F7"/>
    </row>
    <row r="8">
      <c r="A8" t="s">
        <v>2</v>
      </c>
      <c r="B8">
        <v>7</v>
      </c>
      <c r="C8" t="s">
        <v>141</v>
      </c>
      <c r="D8" t="s" s="14">
        <v>142</v>
      </c>
      <c r="E8" t="s" s="14">
        <v>143</v>
      </c>
      <c r="F8"/>
    </row>
    <row r="9">
      <c r="A9" t="s">
        <v>2</v>
      </c>
      <c r="B9">
        <v>8</v>
      </c>
      <c r="C9" t="s">
        <v>144</v>
      </c>
      <c r="D9" t="s" s="14">
        <v>145</v>
      </c>
      <c r="E9" t="s" s="14"/>
      <c r="F9"/>
    </row>
    <row r="10">
      <c r="A10" t="s">
        <v>2</v>
      </c>
      <c r="B10">
        <v>9</v>
      </c>
      <c r="C10" t="s">
        <v>146</v>
      </c>
      <c r="D10" t="s" s="14">
        <v>147</v>
      </c>
      <c r="E10" t="s" s="14"/>
      <c r="F10"/>
    </row>
    <row r="11">
      <c r="A11" t="s">
        <v>2</v>
      </c>
      <c r="B11">
        <v>10</v>
      </c>
      <c r="C11" t="s">
        <v>148</v>
      </c>
      <c r="D11" t="inlineStr" s="14">
        <is>
          <t>Lier la sauce américaine au beurre manié — Verser le fond dans une sauteuse de grandeur appropriée, le porter à ébullition et le faire réduire si nécessaire. Ajouter progressivement le beurre manié par petites parcelles en remuant avec un fouet.</t>
        </is>
      </c>
      <c r="E11" t="s" s="14"/>
      <c r="F11"/>
    </row>
    <row r="12">
      <c r="A12" t="s">
        <v>2</v>
      </c>
      <c r="B12">
        <v>11</v>
      </c>
      <c r="C12" t="s">
        <v>146</v>
      </c>
      <c r="D12" t="inlineStr" s="14">
        <is>
          <t>Passer la sauce américaine au chinois étamine — Vérifier l'assaisonnement. Monter légèrement au beurre et tamponner en surface. Réserver à couvert au bain-marie, ou refroidir rapidement.</t>
        </is>
      </c>
      <c r="E12" t="s" s="14">
        <v>149</v>
      </c>
      <c r="F12"/>
    </row>
    <row r="13">
      <c r="A13" t="s">
        <v>150</v>
      </c>
      <c r="B13">
        <v>1</v>
      </c>
      <c r="C13" t="s">
        <v>151</v>
      </c>
      <c r="D13" t="s" s="14">
        <v>152</v>
      </c>
      <c r="E13" t="s" s="14">
        <v>153</v>
      </c>
      <c r="F13"/>
    </row>
    <row r="14">
      <c r="A14" t="s">
        <v>150</v>
      </c>
      <c r="B14">
        <v>2</v>
      </c>
      <c r="C14" t="s">
        <v>136</v>
      </c>
      <c r="D14" t="s" s="14">
        <v>154</v>
      </c>
      <c r="E14" t="s" s="14">
        <v>155</v>
      </c>
      <c r="F14"/>
    </row>
    <row r="15">
      <c r="A15" t="s">
        <v>150</v>
      </c>
      <c r="B15">
        <v>3</v>
      </c>
      <c r="C15" t="s">
        <v>156</v>
      </c>
      <c r="D15" t="s" s="14">
        <v>157</v>
      </c>
      <c r="E15" t="s" s="14">
        <v>158</v>
      </c>
      <c r="F15"/>
    </row>
    <row r="16">
      <c r="A16" t="s">
        <v>150</v>
      </c>
      <c r="B16">
        <v>4</v>
      </c>
      <c r="C16" t="s">
        <v>140</v>
      </c>
      <c r="D16" t="s" s="14">
        <v>159</v>
      </c>
      <c r="E16" t="s" s="14">
        <v>160</v>
      </c>
      <c r="F16"/>
    </row>
    <row r="17">
      <c r="A17" t="s">
        <v>150</v>
      </c>
      <c r="B17">
        <v>5</v>
      </c>
      <c r="C17" t="s">
        <v>161</v>
      </c>
      <c r="D17" t="s" s="14">
        <v>162</v>
      </c>
      <c r="E17" t="s" s="14">
        <v>163</v>
      </c>
      <c r="F17"/>
    </row>
    <row r="18">
      <c r="A18" t="s">
        <v>150</v>
      </c>
      <c r="B18">
        <v>6</v>
      </c>
      <c r="C18" t="s">
        <v>164</v>
      </c>
      <c r="D18" t="s" s="14">
        <v>165</v>
      </c>
      <c r="E18" t="s" s="14">
        <v>166</v>
      </c>
      <c r="F18" t="s">
        <v>167</v>
      </c>
    </row>
    <row r="19">
      <c r="A19" t="s">
        <v>150</v>
      </c>
      <c r="B19">
        <v>7</v>
      </c>
      <c r="C19" t="s">
        <v>146</v>
      </c>
      <c r="D19" t="s" s="14">
        <v>168</v>
      </c>
      <c r="E19" t="s" s="14"/>
      <c r="F19"/>
    </row>
    <row r="20">
      <c r="A20" t="s">
        <v>150</v>
      </c>
      <c r="B20">
        <v>8</v>
      </c>
      <c r="C20" t="s">
        <v>169</v>
      </c>
      <c r="D20" t="s" s="14">
        <v>170</v>
      </c>
      <c r="E20" t="s" s="14">
        <v>171</v>
      </c>
      <c r="F20"/>
    </row>
    <row r="21">
      <c r="A21" t="s">
        <v>172</v>
      </c>
      <c r="B21">
        <v>1</v>
      </c>
      <c r="C21" t="s">
        <v>173</v>
      </c>
      <c r="D21" t="s" s="14">
        <v>174</v>
      </c>
      <c r="E21" t="s" s="14"/>
      <c r="F21"/>
    </row>
    <row r="22">
      <c r="A22" t="s">
        <v>172</v>
      </c>
      <c r="B22">
        <v>2</v>
      </c>
      <c r="C22" t="s">
        <v>175</v>
      </c>
      <c r="D22" t="s" s="14">
        <v>176</v>
      </c>
      <c r="E22" t="s" s="14"/>
      <c r="F22"/>
    </row>
    <row r="23">
      <c r="A23" t="s">
        <v>172</v>
      </c>
      <c r="B23">
        <v>3</v>
      </c>
      <c r="C23" t="s">
        <v>177</v>
      </c>
      <c r="D23" t="inlineStr" s="14">
        <is>
          <t>Réserver en petites boulettes au réfrigérateur jusqu'à utilisation. S'utilise par petites parcelles incorporées progressivement dans le liquide bouillant pour le lier en fin de cuisson.</t>
        </is>
      </c>
      <c r="E23" t="s" s="14">
        <v>178</v>
      </c>
      <c r="F2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1"/>
  <cols>
    <col min="1" max="1" width="22" customWidth="1"/>
    <col min="2" max="2" width="52" customWidth="1"/>
    <col min="3" max="3" width="14" customWidth="1"/>
    <col min="4" max="4" width="10" customWidth="1"/>
  </cols>
  <sheetData>
    <row r="1" customHeight="1" ht="24">
      <c r="A1" t="s" s="7">
        <v>179</v>
      </c>
      <c r="B1"/>
      <c r="C1"/>
      <c r="D1"/>
    </row>
    <row r="2">
      <c r="A2" t="str" s="15">
        <f>"00SAU_REC018 · CUI.SAU.AMERICAINE · référence : "&amp;Besoins!B3&amp;" "&amp;Besoins!C3&amp;" · multiplicateur réglable sur la feuille ""Besoins"""</f>
        <v>00SAU_REC018 · CUI.SAU.AMERICAINE · référence : 1 lt · multiplicateur réglable sur la feuille </v>
      </c>
      <c r="B2"/>
      <c r="C2"/>
      <c r="D2"/>
    </row>
    <row r="3">
      <c r="A3"/>
      <c r="B3"/>
      <c r="C3"/>
      <c r="D3"/>
    </row>
    <row r="4">
      <c r="A4" t="s" s="16">
        <v>180</v>
      </c>
      <c r="B4"/>
      <c r="C4"/>
      <c r="D4"/>
    </row>
    <row r="5">
      <c r="A5" t="s" s="17">
        <v>181</v>
      </c>
      <c r="B5" t="str" s="14">
        <f>"[METTRE EN PLACE] "&amp;Procedure!D2</f>
        <v>[METTRE EN PLACE] Mettre en place — Peser, mesurer et contrôler les denrées.</v>
      </c>
      <c r="C5"/>
      <c r="D5"/>
    </row>
    <row r="6">
      <c r="A6"/>
      <c r="B6" t="str" s="18">
        <f>"ℹ "&amp;Procedure!E2</f>
        <v>ℹ</v>
      </c>
      <c r="C6"/>
      <c r="D6"/>
    </row>
    <row r="7">
      <c r="A7" t="s" s="17">
        <v>182</v>
      </c>
      <c r="B7" t="str" s="14">
        <f>"[LAVER] "&amp;Procedure!D3</f>
        <v>[LAVER] Laver, brosser les étrilles ou les autres crustacés vivants. Les égoutter soigneusement.</v>
      </c>
      <c r="C7"/>
      <c r="D7"/>
    </row>
    <row r="8">
      <c r="A8"/>
      <c r="B8" t="str">
        <f>Besoins!B26</f>
        <v>Étrilles vivantes</v>
      </c>
      <c r="C8" s="11">
        <f>Besoins!E26</f>
        <v>1</v>
      </c>
      <c r="D8" t="str">
        <f>Besoins!F26</f>
        <v>kg</v>
      </c>
    </row>
    <row r="9">
      <c r="A9"/>
      <c r="B9" t="str">
        <f>Besoins!B25</f>
        <v>Carapaces d'écrevisses</v>
      </c>
      <c r="C9" s="11">
        <f>Besoins!E25</f>
        <v>1</v>
      </c>
      <c r="D9" t="str">
        <f>Besoins!F25</f>
        <v>kg</v>
      </c>
    </row>
    <row r="10">
      <c r="A10" t="s" s="17">
        <v>183</v>
      </c>
      <c r="B10" t="str" s="14">
        <f>"[ÉPLUCHER] "&amp;Procedure!D4</f>
        <v>[ÉPLUCHER] Éplucher et laver soigneusement tous les légumes de la garniture aromatique — Tailler les carottes et les oignons en fine Mirepoix. Ciseler les échalotes. Ôter le pédoncule et concasser les tomates. Ôter le germe et écraser les gousses d'ail. Confectionner le bouquet garni.</v>
      </c>
      <c r="C10"/>
      <c r="D10"/>
    </row>
    <row r="11">
      <c r="A11"/>
      <c r="B11" t="s">
        <v>184</v>
      </c>
      <c r="C11" s="11">
        <f>'Besoins'!$B$2*0.1</f>
        <v>0.1</v>
      </c>
      <c r="D11" t="s">
        <v>49</v>
      </c>
    </row>
    <row r="12">
      <c r="A12"/>
      <c r="B12" t="s">
        <v>185</v>
      </c>
      <c r="C12" s="11">
        <f>'Besoins'!$B$2*0.1</f>
        <v>0.1</v>
      </c>
      <c r="D12" t="s">
        <v>49</v>
      </c>
    </row>
    <row r="13">
      <c r="A13"/>
      <c r="B13" t="s">
        <v>186</v>
      </c>
      <c r="C13" s="11">
        <f>'Besoins'!$B$2*0.04</f>
        <v>0.04</v>
      </c>
      <c r="D13" t="s">
        <v>49</v>
      </c>
    </row>
    <row r="14">
      <c r="A14"/>
      <c r="B14" t="str">
        <f>Besoins!B23</f>
        <v>TOMATE ronde Espagne cat.I 67-82mm</v>
      </c>
      <c r="C14" s="11">
        <f>Besoins!E23</f>
        <v>0.4</v>
      </c>
      <c r="D14" t="str">
        <f>Besoins!F23</f>
        <v>kg</v>
      </c>
    </row>
    <row r="15">
      <c r="A15"/>
      <c r="B15" t="str">
        <f>Besoins!B16</f>
        <v>AIL frais France cat.I 60-80mm</v>
      </c>
      <c r="C15" s="11">
        <f>Besoins!E16</f>
        <v>0.02</v>
      </c>
      <c r="D15" t="str">
        <f>Besoins!F16</f>
        <v>kg</v>
      </c>
    </row>
    <row r="16">
      <c r="A16"/>
      <c r="B16" t="s">
        <v>187</v>
      </c>
      <c r="C16" s="11">
        <f>'Besoins'!$B$2*1</f>
        <v>1</v>
      </c>
      <c r="D16" t="s">
        <v>43</v>
      </c>
    </row>
    <row r="17">
      <c r="A17" t="s" s="17">
        <v>188</v>
      </c>
      <c r="B17" t="str" s="14">
        <f>"[CHAUFFER] "&amp;Procedure!D5</f>
        <v>[CHAUFFER] 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v>
      </c>
      <c r="C17"/>
      <c r="D17"/>
    </row>
    <row r="18">
      <c r="A18"/>
      <c r="B18" t="str">
        <f>Besoins!B26</f>
        <v>Étrilles vivantes</v>
      </c>
      <c r="C18" s="11">
        <f>Besoins!E26</f>
        <v>1</v>
      </c>
      <c r="D18" t="str">
        <f>Besoins!F26</f>
        <v>kg</v>
      </c>
    </row>
    <row r="19">
      <c r="A19"/>
      <c r="B19" t="str">
        <f>Besoins!B25</f>
        <v>Carapaces d'écrevisses</v>
      </c>
      <c r="C19" s="11">
        <f>Besoins!E25</f>
        <v>1</v>
      </c>
      <c r="D19" t="str">
        <f>Besoins!F25</f>
        <v>kg</v>
      </c>
    </row>
    <row r="20">
      <c r="A20"/>
      <c r="B20" t="str">
        <f>Besoins!B11</f>
        <v>huile olive vierge</v>
      </c>
      <c r="C20" s="11">
        <f>Besoins!E11</f>
        <v>0.08</v>
      </c>
      <c r="D20" t="str">
        <f>Besoins!F11</f>
        <v>lt</v>
      </c>
    </row>
    <row r="21">
      <c r="A21"/>
      <c r="B21" t="s">
        <v>184</v>
      </c>
      <c r="C21" s="11">
        <f>'Besoins'!$B$2*0.1</f>
        <v>0.1</v>
      </c>
      <c r="D21" t="s">
        <v>49</v>
      </c>
    </row>
    <row r="22">
      <c r="A22"/>
      <c r="B22" t="s">
        <v>185</v>
      </c>
      <c r="C22" s="11">
        <f>'Besoins'!$B$2*0.1</f>
        <v>0.1</v>
      </c>
      <c r="D22" t="s">
        <v>49</v>
      </c>
    </row>
    <row r="23">
      <c r="A23"/>
      <c r="B23" t="s">
        <v>186</v>
      </c>
      <c r="C23" s="11">
        <f>'Besoins'!$B$2*0.04</f>
        <v>0.04</v>
      </c>
      <c r="D23" t="s">
        <v>49</v>
      </c>
    </row>
    <row r="24">
      <c r="A24"/>
      <c r="B24" t="str">
        <f>Besoins!B23</f>
        <v>TOMATE ronde Espagne cat.I 67-82mm</v>
      </c>
      <c r="C24" s="11">
        <f>Besoins!E23</f>
        <v>0.4</v>
      </c>
      <c r="D24" t="str">
        <f>Besoins!F23</f>
        <v>kg</v>
      </c>
    </row>
    <row r="25">
      <c r="A25"/>
      <c r="B25" t="str">
        <f>Besoins!B9</f>
        <v>concentré de tomates</v>
      </c>
      <c r="C25" s="11">
        <f>Besoins!E9</f>
        <v>0.04</v>
      </c>
      <c r="D25" t="str">
        <f>Besoins!F9</f>
        <v>kg</v>
      </c>
    </row>
    <row r="26">
      <c r="A26"/>
      <c r="B26" t="str">
        <f>Besoins!B16</f>
        <v>AIL frais France cat.I 60-80mm</v>
      </c>
      <c r="C26" s="11">
        <f>Besoins!E16</f>
        <v>0.02</v>
      </c>
      <c r="D26" t="str">
        <f>Besoins!F16</f>
        <v>kg</v>
      </c>
    </row>
    <row r="27">
      <c r="A27"/>
      <c r="B27" t="str">
        <f>Besoins!B7</f>
        <v>Cognac VS (flambé, sauce)</v>
      </c>
      <c r="C27" s="11">
        <f>Besoins!E7</f>
        <v>0.05</v>
      </c>
      <c r="D27" t="str">
        <f>Besoins!F7</f>
        <v>lt</v>
      </c>
    </row>
    <row r="28">
      <c r="A28"/>
      <c r="B28" t="s">
        <v>189</v>
      </c>
      <c r="C28" s="11">
        <f>'Besoins'!$B$2*0.2</f>
        <v>0.2</v>
      </c>
      <c r="D28" t="s">
        <v>25</v>
      </c>
    </row>
    <row r="29">
      <c r="A29"/>
      <c r="B29" t="s">
        <v>190</v>
      </c>
      <c r="C29" s="11">
        <f>'Besoins'!$B$2*1.5</f>
        <v>1.5</v>
      </c>
      <c r="D29" t="s">
        <v>25</v>
      </c>
    </row>
    <row r="30">
      <c r="A30"/>
      <c r="B30" t="s">
        <v>187</v>
      </c>
      <c r="C30" s="11">
        <f>'Besoins'!$B$2*1</f>
        <v>1</v>
      </c>
      <c r="D30" t="s">
        <v>43</v>
      </c>
    </row>
    <row r="31">
      <c r="A31" t="s" s="17">
        <v>191</v>
      </c>
      <c r="B31" t="str" s="14">
        <f>"[FLAMBER] "&amp;Procedure!D6</f>
        <v>[FLAMBER] Flamber avec le cognac. Ajouter le vin blanc et le faire réduire de deux tiers.</v>
      </c>
      <c r="C31"/>
      <c r="D31"/>
    </row>
    <row r="32">
      <c r="A32" t="s" s="17">
        <v>192</v>
      </c>
      <c r="B32" t="str" s="14">
        <f>"[MOUILLER] "&amp;Procedure!D7</f>
        <v>[MOUILLER] Mouiller avec le fumet de poisson ou ajouter des arêtes de poisson dégorges et concassées et de l'eau froide. Ajouter les tomates concassées, le concentré, l'ail écrasé, le bouquet garni, le cerfeuil et l'estragon. Assaisonner et porter à ébullition.</v>
      </c>
      <c r="C32"/>
      <c r="D32"/>
    </row>
    <row r="33">
      <c r="A33"/>
      <c r="B33" t="str">
        <f>Besoins!B25</f>
        <v>Carapaces d'écrevisses</v>
      </c>
      <c r="C33" s="11">
        <f>Besoins!E25</f>
        <v>1</v>
      </c>
      <c r="D33" t="str">
        <f>Besoins!F25</f>
        <v>kg</v>
      </c>
    </row>
    <row r="34">
      <c r="A34" t="s" s="17">
        <v>193</v>
      </c>
      <c r="B34" t="str" s="14">
        <f>"[CUIRE] "&amp;Procedure!D8</f>
        <v>[CUIRE] Laisser cuire lentement à découvert en écumant si nécessaire.</v>
      </c>
      <c r="C34"/>
      <c r="D34"/>
    </row>
    <row r="35">
      <c r="A35"/>
      <c r="B35" t="s">
        <v>194</v>
      </c>
      <c r="C35" s="11">
        <f>'Besoins'!$B$2*0.1</f>
        <v>0.1</v>
      </c>
      <c r="D35" t="s">
        <v>49</v>
      </c>
    </row>
    <row r="36">
      <c r="A36"/>
      <c r="B36" t="str" s="18">
        <f>"ℹ "&amp;Procedure!E8</f>
        <v>ℹ</v>
      </c>
      <c r="C36"/>
      <c r="D36"/>
    </row>
    <row r="37">
      <c r="A37" t="s" s="17">
        <v>195</v>
      </c>
      <c r="B37" t="str" s="14">
        <f>"[ÉGOUTTER] "&amp;Procedure!D9</f>
        <v>[ÉGOUTTER] Égoutter les carapaces des crustacés — Les broyer à l'aide d'un pilon. Les remettre en cuisson pendant une quinzaine de minutes supplémentaires.</v>
      </c>
      <c r="C37"/>
      <c r="D37"/>
    </row>
    <row r="38">
      <c r="A38" t="s" s="17">
        <v>196</v>
      </c>
      <c r="B38" t="str" s="14">
        <f>"[PASSER] "&amp;Procedure!D10</f>
        <v>[PASSER] Passer le fond de sauce américaine au chinois ordinaire en foulant fortement.</v>
      </c>
      <c r="C38"/>
      <c r="D38"/>
    </row>
    <row r="39">
      <c r="A39" t="s" s="17">
        <v>197</v>
      </c>
      <c r="B39" t="str" s="14">
        <f>"[LIER] "&amp;Procedure!D11</f>
        <v>[LIER] Lier la sauce américaine au beurre manié — Verser le fond dans une sauteuse de grandeur appropriée, le porter à ébullition et le faire réduire si nécessaire. Ajouter progressivement le beurre manié par petites parcelles en remuant avec un fouet.</v>
      </c>
      <c r="C39"/>
      <c r="D39"/>
    </row>
    <row r="40">
      <c r="A40"/>
      <c r="B40" t="s">
        <v>198</v>
      </c>
      <c r="C40" s="11">
        <f>'Besoins'!$B$2*0.05</f>
        <v>0.05</v>
      </c>
      <c r="D40" t="s">
        <v>49</v>
      </c>
    </row>
    <row r="41">
      <c r="A41" t="s" s="17">
        <v>199</v>
      </c>
      <c r="B41" t="str" s="14">
        <f>"[PASSER] "&amp;Procedure!D12</f>
        <v>[PASSER] Passer la sauce américaine au chinois étamine — Vérifier l'assaisonnement. Monter légèrement au beurre et tamponner en surface. Réserver à couvert au bain-marie, ou refroidir rapidement.</v>
      </c>
      <c r="C41"/>
      <c r="D41"/>
    </row>
    <row r="42">
      <c r="A42"/>
      <c r="B42" t="str">
        <f>Besoins!B20</f>
        <v>ESTRAGON France botte</v>
      </c>
      <c r="C42" s="11">
        <f>Besoins!E20</f>
        <v>0.25</v>
      </c>
      <c r="D42" t="str">
        <f>Besoins!F20</f>
        <v>pc</v>
      </c>
    </row>
    <row r="43">
      <c r="A43"/>
      <c r="B43" t="str">
        <f>Besoins!B18</f>
        <v>CERFEUIL France botte</v>
      </c>
      <c r="C43" s="11">
        <f>Besoins!E18</f>
        <v>0.25</v>
      </c>
      <c r="D43" t="str">
        <f>Besoins!F18</f>
        <v>pc</v>
      </c>
    </row>
    <row r="44">
      <c r="A44"/>
      <c r="B44" t="str" s="18">
        <f>"ℹ "&amp;Procedure!E12</f>
        <v>ℹ</v>
      </c>
      <c r="C44"/>
      <c r="D44"/>
    </row>
    <row r="45">
      <c r="A45"/>
      <c r="B45"/>
      <c r="C45"/>
      <c r="D45"/>
    </row>
    <row r="46">
      <c r="A46" t="s" s="16">
        <v>200</v>
      </c>
      <c r="B46"/>
      <c r="C46"/>
      <c r="D46"/>
    </row>
    <row r="47">
      <c r="A47" t="s" s="17">
        <v>181</v>
      </c>
      <c r="B47" t="str" s="14">
        <f>"[CONCASSER] "&amp;Procedure!D13</f>
        <v>[CONCASSER] Concasser, dégorger rapidement et rincer les arêtes</v>
      </c>
      <c r="C47"/>
      <c r="D47"/>
    </row>
    <row r="48">
      <c r="A48"/>
      <c r="B48" t="str" s="18">
        <f>"ℹ "&amp;Procedure!E13</f>
        <v>ℹ</v>
      </c>
      <c r="C48"/>
      <c r="D48"/>
    </row>
    <row r="49">
      <c r="A49" t="s" s="17">
        <v>182</v>
      </c>
      <c r="B49" t="str" s="14">
        <f>"[ÉPLUCHER] "&amp;Procedure!D14</f>
        <v>[ÉPLUCHER] Éplucher et laver tous les légumes — émincer les éléments de la garniture</v>
      </c>
      <c r="C49"/>
      <c r="D49"/>
    </row>
    <row r="50">
      <c r="A50"/>
      <c r="B50" t="str" s="18">
        <f>"ℹ "&amp;Procedure!E14</f>
        <v>ℹ</v>
      </c>
      <c r="C50"/>
      <c r="D50"/>
    </row>
    <row r="51">
      <c r="A51" t="s" s="17">
        <v>183</v>
      </c>
      <c r="B51" t="str" s="14">
        <f>"[SUER] "&amp;Procedure!D15</f>
        <v>[SUER] Faire suer au beurre la garniture aromatique finement émincée</v>
      </c>
      <c r="C51"/>
      <c r="D51"/>
    </row>
    <row r="52">
      <c r="A52"/>
      <c r="B52" t="str" s="18">
        <f>"ℹ "&amp;Procedure!E15</f>
        <v>ℹ</v>
      </c>
      <c r="C52"/>
      <c r="D52"/>
    </row>
    <row r="53">
      <c r="A53" t="s" s="17">
        <v>188</v>
      </c>
      <c r="B53" t="str" s="14">
        <f>"[MOUILLER] "&amp;Procedure!D16</f>
        <v>[MOUILLER] Ajouter les arêtes soigneusement égouttées et mouiller</v>
      </c>
      <c r="C53"/>
      <c r="D53"/>
    </row>
    <row r="54">
      <c r="A54"/>
      <c r="B54" t="str" s="18">
        <f>"ℹ "&amp;Procedure!E16</f>
        <v>ℹ</v>
      </c>
      <c r="C54"/>
      <c r="D54"/>
    </row>
    <row r="55">
      <c r="A55" t="s" s="17">
        <v>191</v>
      </c>
      <c r="B55" t="str" s="14">
        <f>"[BOUILLIR] "&amp;Procedure!D17</f>
        <v>[BOUILLIR] Porter à ébullition, écumer fréquemment</v>
      </c>
      <c r="C55"/>
      <c r="D55"/>
    </row>
    <row r="56">
      <c r="A56"/>
      <c r="B56" t="str" s="18">
        <f>"ℹ "&amp;Procedure!E17</f>
        <v>ℹ</v>
      </c>
      <c r="C56"/>
      <c r="D56"/>
    </row>
    <row r="57">
      <c r="A57" t="s" s="17">
        <v>192</v>
      </c>
      <c r="B57" t="str" s="14">
        <f>"[FRÉMIR] "&amp;Procedure!D18</f>
        <v>[FRÉMIR] Laisser frémir pendant 20 à 25 minutes</v>
      </c>
      <c r="C57"/>
      <c r="D57"/>
    </row>
    <row r="58">
      <c r="A58"/>
      <c r="B58" t="str" s="18">
        <f>"ℹ "&amp;Procedure!E18</f>
        <v>ℹ</v>
      </c>
      <c r="C58"/>
      <c r="D58"/>
    </row>
    <row r="59">
      <c r="A59" t="s" s="17">
        <v>193</v>
      </c>
      <c r="B59" t="str" s="14">
        <f>"[PASSER] "&amp;Procedure!D19</f>
        <v>[PASSER] Passer le fumet de poisson au chinois étamine sans fouler</v>
      </c>
      <c r="C59"/>
      <c r="D59"/>
    </row>
    <row r="60">
      <c r="A60" t="s" s="17">
        <v>195</v>
      </c>
      <c r="B60" t="str" s="14">
        <f>"[REFROIDIR] "&amp;Procedure!D20</f>
        <v>[REFROIDIR] Refroidir le fumet rapidement</v>
      </c>
      <c r="C60"/>
      <c r="D60"/>
    </row>
    <row r="61">
      <c r="A61"/>
      <c r="B61" t="str" s="18">
        <f>"ℹ "&amp;Procedure!E20</f>
        <v>ℹ</v>
      </c>
      <c r="C61"/>
      <c r="D61"/>
    </row>
    <row r="62">
      <c r="A62"/>
      <c r="B62"/>
      <c r="C62"/>
      <c r="D62"/>
    </row>
    <row r="63">
      <c r="A63" t="s" s="16">
        <v>201</v>
      </c>
      <c r="B63"/>
      <c r="C63"/>
      <c r="D63"/>
    </row>
    <row r="64">
      <c r="A64" t="s" s="17">
        <v>181</v>
      </c>
      <c r="B64" t="str" s="14">
        <f>"[BEURRER] "&amp;Procedure!D21</f>
        <v>[BEURRER] Sortir le beurre à température ambiante pour le ramollir en pommade.</v>
      </c>
      <c r="C64"/>
      <c r="D64"/>
    </row>
    <row r="65">
      <c r="A65" t="s" s="17">
        <v>182</v>
      </c>
      <c r="B65" t="str" s="14">
        <f>"[MÉLANGER] "&amp;Procedure!D22</f>
        <v>[MÉLANGER] Mélanger à parts égales le beurre pommade et la farine tamisée jusqu'à obtenir une pâte lisse et homogène. Ne pas travailler excessivement.</v>
      </c>
      <c r="C65"/>
      <c r="D65"/>
    </row>
    <row r="66">
      <c r="A66"/>
      <c r="B66" t="s">
        <v>198</v>
      </c>
      <c r="C66" s="11">
        <f>'Besoins'!$B$2*0.05</f>
        <v>0.05</v>
      </c>
      <c r="D66" t="s">
        <v>49</v>
      </c>
    </row>
    <row r="67">
      <c r="A67"/>
      <c r="B67" t="str">
        <f>Besoins!B10</f>
        <v>farine de blé tamisée type 55</v>
      </c>
      <c r="C67" s="11">
        <f>Besoins!E10</f>
        <v>0.05</v>
      </c>
      <c r="D67" t="str">
        <f>Besoins!F10</f>
        <v>kg</v>
      </c>
    </row>
    <row r="68">
      <c r="A68" t="s" s="17">
        <v>183</v>
      </c>
      <c r="B68" t="str" s="14">
        <f>"[RÉSERVER] "&amp;Procedure!D23</f>
        <v>[RÉSERVER] Réserver en petites boulettes au réfrigérateur jusqu'à utilisation. S'utilise par petites parcelles incorporées progressivement dans le liquide bouillant pour le lier en fin de cuisson.</v>
      </c>
      <c r="C68"/>
      <c r="D68"/>
    </row>
    <row r="69">
      <c r="A69"/>
      <c r="B69" t="str" s="18">
        <f>"ℹ "&amp;Procedure!E23</f>
        <v>ℹ</v>
      </c>
      <c r="C69"/>
      <c r="D69"/>
    </row>
    <row r="70">
      <c r="A70"/>
      <c r="B70"/>
      <c r="C70"/>
      <c r="D70"/>
    </row>
    <row r="71">
      <c r="A71" t="s" s="19">
        <v>22</v>
      </c>
      <c r="B71"/>
      <c r="C71"/>
      <c r="D71"/>
    </row>
  </sheetData>
  <sheetProtection sheet="1"/>
  <mergeCells count="39">
    <mergeCell ref="A1:D1"/>
    <mergeCell ref="A2:D2"/>
    <mergeCell ref="A4:D4"/>
    <mergeCell ref="B5:D5"/>
    <mergeCell ref="B6:D6"/>
    <mergeCell ref="B7:D7"/>
    <mergeCell ref="B10:D10"/>
    <mergeCell ref="B17:D17"/>
    <mergeCell ref="B31:D31"/>
    <mergeCell ref="B32:D32"/>
    <mergeCell ref="B34:D34"/>
    <mergeCell ref="B36:D36"/>
    <mergeCell ref="B37:D37"/>
    <mergeCell ref="B38:D38"/>
    <mergeCell ref="B39:D39"/>
    <mergeCell ref="B41:D41"/>
    <mergeCell ref="B44:D44"/>
    <mergeCell ref="A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A63:D63"/>
    <mergeCell ref="B64:D64"/>
    <mergeCell ref="B65:D65"/>
    <mergeCell ref="B68:D68"/>
    <mergeCell ref="B69:D69"/>
    <mergeCell ref="A71:D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2026-08-01T02:00:37Z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2026-08-01T02:00:37Z</dcterms:modified>
  <cp:revision>1</cp:revision>
</cp:coreProperties>
</file>