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<sst xmlns="http://schemas.openxmlformats.org/spreadsheetml/2006/main" count="104" uniqueCount="104">
  <si>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</si>
  <si>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</si>
  <si>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</si>
  <si>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</si>
  <si>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</si>
  <si>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</si>
  <si>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</si>
  <si>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</si>
  <si>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</si>
  <si>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</si>
  <si>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</si>
  <si>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</si>
  <si>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</si>
  <si>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</si>
  <si>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</si>
  <si>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</si>
  <si>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</si>
  <si>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</si>
  <si>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</si>
  <si>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</si>
  <si>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</si>
  <si>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</si>
  <si>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</si>
  <si>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</si>
  <si>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</si>
  <si>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</si>
  <si>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</si>
  <si>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</si>
  <si>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</si>
  <si>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</si>
  <si>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</si>
  <si>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</si>
  <si>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</si>
  <si>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</si>
  <si>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</si>
  <si>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</si>
  <si>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</si>
  <si>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</si>
  <si>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</si>
  <si>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</si>
  <si>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</si>
  <si>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Mornay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</si>
  <si>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</si>
  <si>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</si>
  <si>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</si>
  <si>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</si>
  <si>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</si>
  <si>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</si>
  <si>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</si>
  <si>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</si>
  <si>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</si>
  <si>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</si>
  <si>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</si>
  <si>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</si>
  <si>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</si>
  <si>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</si>
  <si>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</si>
  <si>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</si>
  <si>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</si>
  <si>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</si>
  <si>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</si>
  <si>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</si>
  <si>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</si>
  <si>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</si>
  <si>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</si>
  <si>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</si>
  <si>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</si>
  <si>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</si>
  <si>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</si>
  <si>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</si>
  <si>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</si>
  <si>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</si>
  <si>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</si>
  <si>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</si>
  <si>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</si>
  <si>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</si>
  <si>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Sauce Béchamel</t>
  </si>
  <si>
    <t xml:space="preserve">        ↳ Roux Blanc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</si>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</sst>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0.001</v>
      </c>
      <c r="E9" s="6">
        <f>D9*$B$2</f>
        <v>0.001</v>
      </c>
      <c r="F9" t="s">
        <v>19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19</v>
      </c>
      <c r="G10" s="9">
        <f>E10*4.9</f>
        <v>0.49</v>
      </c>
    </row>
    <row r="11">
      <c r="A11" t="s">
        <v>25</v>
      </c>
      <c r="B11" t="s">
        <v>26</v>
      </c>
      <c r="C11" t="s">
        <v>27</v>
      </c>
      <c r="D11" s="4">
        <v>0.08</v>
      </c>
      <c r="E11" s="6">
        <f>D11*$B$2</f>
        <v>0.08</v>
      </c>
      <c r="F11" t="s">
        <v>19</v>
      </c>
      <c r="G11" s="9">
        <f>E11*8.5</f>
        <v>0.68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E12*1.05</f>
        <v>1.05</v>
      </c>
    </row>
    <row r="13">
      <c r="A13" t="s" s="8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15</v>
      </c>
      <c r="G13" s="9">
        <f>E13*0</f>
        <v>0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/>
      <c r="D3" t="s" s="12">
        <v>44</v>
      </c>
      <c r="E3" t="s" s="12"/>
      <c r="F3"/>
    </row>
    <row r="4">
      <c r="A4" t="s">
        <v>41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41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41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41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41</v>
      </c>
      <c r="B8">
        <v>7</v>
      </c>
      <c r="C8" t="s">
        <v>49</v>
      </c>
      <c r="D8" t="s" s="12">
        <v>53</v>
      </c>
      <c r="E8" t="s" s="12"/>
      <c r="F8"/>
    </row>
    <row r="9">
      <c r="A9" t="s">
        <v>41</v>
      </c>
      <c r="B9">
        <v>8</v>
      </c>
      <c r="C9" t="s">
        <v>54</v>
      </c>
      <c r="D9" t="s" s="12">
        <v>55</v>
      </c>
      <c r="E9" t="s" s="12">
        <v>56</v>
      </c>
      <c r="F9"/>
    </row>
    <row r="10">
      <c r="A10" t="s">
        <v>57</v>
      </c>
      <c r="B10">
        <v>1</v>
      </c>
      <c r="C10" t="s">
        <v>42</v>
      </c>
      <c r="D10" t="s" s="12">
        <v>43</v>
      </c>
      <c r="E10" t="s" s="12"/>
      <c r="F10"/>
    </row>
    <row r="11">
      <c r="A11" t="s">
        <v>57</v>
      </c>
      <c r="B11">
        <v>2</v>
      </c>
      <c r="C11" t="s">
        <v>58</v>
      </c>
      <c r="D11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2"/>
      <c r="F11"/>
    </row>
    <row r="12">
      <c r="A12" t="s">
        <v>57</v>
      </c>
      <c r="B12">
        <v>3</v>
      </c>
      <c r="C12" t="s">
        <v>59</v>
      </c>
      <c r="D12" t="s" s="12">
        <v>60</v>
      </c>
      <c r="E12" t="s" s="12"/>
      <c r="F12"/>
    </row>
    <row r="13">
      <c r="A13" t="s">
        <v>57</v>
      </c>
      <c r="B13">
        <v>4</v>
      </c>
      <c r="C13" t="s">
        <v>61</v>
      </c>
      <c r="D13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2"/>
      <c r="F13"/>
    </row>
    <row r="14">
      <c r="A14" t="s">
        <v>57</v>
      </c>
      <c r="B14">
        <v>5</v>
      </c>
      <c r="C14" t="s">
        <v>62</v>
      </c>
      <c r="D14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14" t="s" s="12">
        <v>63</v>
      </c>
      <c r="F14"/>
    </row>
    <row r="15">
      <c r="A15" t="s">
        <v>57</v>
      </c>
      <c r="B15">
        <v>6</v>
      </c>
      <c r="C15" t="s">
        <v>51</v>
      </c>
      <c r="D15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2">
        <v>56</v>
      </c>
      <c r="F15"/>
    </row>
    <row r="16">
      <c r="A16" t="s">
        <v>64</v>
      </c>
      <c r="B16">
        <v>1</v>
      </c>
      <c r="C16" t="s">
        <v>42</v>
      </c>
      <c r="D16" t="s" s="12">
        <v>65</v>
      </c>
      <c r="E16" t="s" s="12"/>
      <c r="F16"/>
    </row>
    <row r="17">
      <c r="A17" t="s">
        <v>64</v>
      </c>
      <c r="B17">
        <v>2</v>
      </c>
      <c r="C17" t="s">
        <v>66</v>
      </c>
      <c r="D17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2"/>
      <c r="F17"/>
    </row>
    <row r="18">
      <c r="A18" t="s">
        <v>64</v>
      </c>
      <c r="B18">
        <v>3</v>
      </c>
      <c r="C18" t="s">
        <v>67</v>
      </c>
      <c r="D18" t="inlineStr" s="12">
        <is>
          <t>Cuire le roux blanc — Cuire très doucement à feu réduit sans arrêter de mélanger. Arrêter la cuisson lorsqu'il blanchit et devient mousseux — on dit alors qu'il « fleurit ».</t>
        </is>
      </c>
      <c r="E18" t="s" s="12">
        <v>68</v>
      </c>
      <c r="F18"/>
    </row>
    <row r="19">
      <c r="A19" t="s">
        <v>64</v>
      </c>
      <c r="B19">
        <v>4</v>
      </c>
      <c r="C19" t="s">
        <v>69</v>
      </c>
      <c r="D19" t="s" s="12">
        <v>70</v>
      </c>
      <c r="E19" t="s" s="12"/>
      <c r="F1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41</v>
      </c>
      <c r="C2" t="s">
        <v>75</v>
      </c>
      <c r="D2" s="6">
        <f>'Besoins'!$B$2*1</f>
        <v>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'Besoins'!$B$2*0.12</f>
        <v>0.12</v>
      </c>
      <c r="E4" t="s">
        <v>19</v>
      </c>
    </row>
    <row r="5">
      <c r="A5">
        <v>3</v>
      </c>
      <c r="B5" t="s">
        <v>78</v>
      </c>
      <c r="C5" t="s">
        <v>79</v>
      </c>
      <c r="D5" s="6">
        <f>'Besoins'!$B$2*0.06</f>
        <v>0.06</v>
      </c>
      <c r="E5" t="s">
        <v>19</v>
      </c>
    </row>
    <row r="6">
      <c r="A6">
        <v>3</v>
      </c>
      <c r="B6" t="s">
        <v>80</v>
      </c>
      <c r="C6" t="s">
        <v>79</v>
      </c>
      <c r="D6" s="6">
        <f>'Besoins'!$B$2*0.06</f>
        <v>0.06</v>
      </c>
      <c r="E6" t="s">
        <v>19</v>
      </c>
    </row>
    <row r="7">
      <c r="A7">
        <v>2</v>
      </c>
      <c r="B7" t="s">
        <v>81</v>
      </c>
      <c r="C7" t="s">
        <v>79</v>
      </c>
      <c r="D7" s="6">
        <f>'Besoins'!$B$2*1</f>
        <v>1</v>
      </c>
      <c r="E7" t="s">
        <v>3</v>
      </c>
    </row>
    <row r="8">
      <c r="A8">
        <v>2</v>
      </c>
      <c r="B8" t="s">
        <v>82</v>
      </c>
      <c r="C8" t="s">
        <v>79</v>
      </c>
      <c r="D8" s="6">
        <f>'Besoins'!$B$2*0.02</f>
        <v>0.02</v>
      </c>
      <c r="E8" t="s">
        <v>19</v>
      </c>
    </row>
    <row r="9">
      <c r="A9">
        <v>2</v>
      </c>
      <c r="B9" t="s">
        <v>83</v>
      </c>
      <c r="C9" t="s">
        <v>79</v>
      </c>
      <c r="D9" s="6">
        <f>'Besoins'!$B$2*0.002</f>
        <v>0.002</v>
      </c>
      <c r="E9" t="s">
        <v>19</v>
      </c>
    </row>
    <row r="10">
      <c r="A10">
        <v>2</v>
      </c>
      <c r="B10" t="s">
        <v>84</v>
      </c>
      <c r="C10" t="s">
        <v>79</v>
      </c>
      <c r="D10" s="6">
        <f>'Besoins'!$B$2*0.001</f>
        <v>0.001</v>
      </c>
      <c r="E10" t="s">
        <v>19</v>
      </c>
    </row>
    <row r="11">
      <c r="A11">
        <v>1</v>
      </c>
      <c r="B11" t="s">
        <v>85</v>
      </c>
      <c r="C11" t="s">
        <v>79</v>
      </c>
      <c r="D11" s="6">
        <f>'Besoins'!$B$2*0.06</f>
        <v>0.06</v>
      </c>
      <c r="E11" t="s">
        <v>19</v>
      </c>
    </row>
    <row r="12">
      <c r="A12">
        <v>1</v>
      </c>
      <c r="B12" t="s">
        <v>86</v>
      </c>
      <c r="C12" t="s">
        <v>79</v>
      </c>
      <c r="D12" s="6">
        <f>'Besoins'!$B$2*0.08</f>
        <v>0.08</v>
      </c>
      <c r="E12" t="s">
        <v>19</v>
      </c>
    </row>
    <row r="13">
      <c r="A13">
        <v>1</v>
      </c>
      <c r="B13" t="s">
        <v>87</v>
      </c>
      <c r="C13" t="s">
        <v>79</v>
      </c>
      <c r="D13" s="6">
        <f>'Besoins'!$B$2*0.02</f>
        <v>0.02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88</v>
      </c>
      <c r="B1"/>
      <c r="C1"/>
      <c r="D1"/>
    </row>
    <row r="2">
      <c r="A2" t="str" s="13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91</v>
      </c>
      <c r="B6" t="str" s="12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6">
        <f>Besoins!E11</f>
        <v>0.08</v>
      </c>
      <c r="D7" t="str">
        <f>Besoins!F11</f>
        <v>kg</v>
      </c>
    </row>
    <row r="8">
      <c r="A8" t="s" s="15">
        <v>92</v>
      </c>
      <c r="B8" t="str" s="12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6">
        <f>Besoins!E13</f>
        <v>0.06</v>
      </c>
      <c r="D9" t="str">
        <f>Besoins!F13</f>
        <v>kg</v>
      </c>
    </row>
    <row r="10">
      <c r="A10" t="s" s="15">
        <v>93</v>
      </c>
      <c r="B10" t="str" s="12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94</v>
      </c>
      <c r="C11" s="6">
        <f>'Besoins'!$B$2*1</f>
        <v>1</v>
      </c>
      <c r="D11" t="s">
        <v>3</v>
      </c>
    </row>
    <row r="12">
      <c r="A12"/>
      <c r="B12" t="str">
        <f>Besoins!B13</f>
        <v>œufs jaunes liquides pasteurisés</v>
      </c>
      <c r="C12" s="6">
        <f>Besoins!E13</f>
        <v>0.06</v>
      </c>
      <c r="D12" t="str">
        <f>Besoins!F13</f>
        <v>kg</v>
      </c>
    </row>
    <row r="13">
      <c r="A13" t="s" s="15">
        <v>95</v>
      </c>
      <c r="B13" t="str" s="12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6">
        <f>Besoins!E11</f>
        <v>0.08</v>
      </c>
      <c r="D14" t="str">
        <f>Besoins!F11</f>
        <v>kg</v>
      </c>
    </row>
    <row r="15">
      <c r="A15" t="s" s="15">
        <v>96</v>
      </c>
      <c r="B15" t="str" s="12">
        <f>"[PASSER] "&amp;Procedure!D7</f>
        <v>[PASSER] Passer la sauce au chinois étamine.</v>
      </c>
      <c r="C15"/>
      <c r="D15"/>
    </row>
    <row r="16">
      <c r="A16" t="s" s="15">
        <v>97</v>
      </c>
      <c r="B16" t="str" s="12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5">
        <v>98</v>
      </c>
      <c r="B17" t="str" s="12">
        <f>"[TAMPONNER] "&amp;Procedure!D9</f>
        <v>[TAMPONNER] Tamponner la sauce et la réserver à couvert au bain-marie.</v>
      </c>
      <c r="C17"/>
      <c r="D17"/>
    </row>
    <row r="18">
      <c r="A18"/>
      <c r="B18" t="s">
        <v>99</v>
      </c>
      <c r="C18" s="6">
        <f>'Besoins'!$B$2*0.02</f>
        <v>0.02</v>
      </c>
      <c r="D18" t="s">
        <v>19</v>
      </c>
    </row>
    <row r="19">
      <c r="A19"/>
      <c r="B19" t="str" s="16">
        <f>"ℹ "&amp;Procedure!E9</f>
        <v>ℹ</v>
      </c>
      <c r="C19"/>
      <c r="D19"/>
    </row>
    <row r="20">
      <c r="A20"/>
      <c r="B20"/>
      <c r="C20"/>
      <c r="D20"/>
    </row>
    <row r="21">
      <c r="A21" t="s" s="14">
        <v>100</v>
      </c>
      <c r="B21"/>
      <c r="C21"/>
      <c r="D21"/>
    </row>
    <row r="22">
      <c r="A22" t="s" s="15">
        <v>90</v>
      </c>
      <c r="B22" t="str" s="12">
        <f>"[METTRE EN PLACE] "&amp;Procedure!D10</f>
        <v>[METTRE EN PLACE] Mettre en place — Peser, mesurer et contrôler les denrées.</v>
      </c>
      <c r="C22"/>
      <c r="D22"/>
    </row>
    <row r="23">
      <c r="A23" t="s" s="15">
        <v>91</v>
      </c>
      <c r="B23" t="str" s="12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101</v>
      </c>
      <c r="C24" s="6">
        <f>'Besoins'!$B$2*0.12</f>
        <v>0.12</v>
      </c>
      <c r="D24" t="s">
        <v>19</v>
      </c>
    </row>
    <row r="25">
      <c r="A25" t="s" s="15">
        <v>92</v>
      </c>
      <c r="B25" t="str" s="12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6">
        <f>Besoins!E12</f>
        <v>1</v>
      </c>
      <c r="D26" t="str">
        <f>Besoins!F12</f>
        <v>lt</v>
      </c>
    </row>
    <row r="27">
      <c r="A27" t="s" s="15">
        <v>93</v>
      </c>
      <c r="B27" t="str" s="12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6">
        <f>Besoins!E12</f>
        <v>1</v>
      </c>
      <c r="D28" t="str">
        <f>Besoins!F12</f>
        <v>lt</v>
      </c>
    </row>
    <row r="29">
      <c r="A29"/>
      <c r="B29" t="s">
        <v>101</v>
      </c>
      <c r="C29" s="6">
        <f>'Besoins'!$B$2*0.12</f>
        <v>0.12</v>
      </c>
      <c r="D29" t="s">
        <v>19</v>
      </c>
    </row>
    <row r="30">
      <c r="A30"/>
      <c r="B30" t="str">
        <f>Besoins!B8</f>
        <v>Noix de muscade entière</v>
      </c>
      <c r="C30" s="6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6">
        <f>Besoins!E9</f>
        <v>0.001</v>
      </c>
      <c r="D31" t="str">
        <f>Besoins!F9</f>
        <v>kg</v>
      </c>
    </row>
    <row r="32">
      <c r="A32" t="s" s="15">
        <v>95</v>
      </c>
      <c r="B32" t="str" s="12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6">
        <f>"ℹ "&amp;Procedure!E14</f>
        <v>ℹ</v>
      </c>
      <c r="C33"/>
      <c r="D33"/>
    </row>
    <row r="34">
      <c r="A34" t="s" s="15">
        <v>96</v>
      </c>
      <c r="B34" t="str" s="12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99</v>
      </c>
      <c r="C35" s="6">
        <f>'Besoins'!$B$2*0.02</f>
        <v>0.02</v>
      </c>
      <c r="D35" t="s">
        <v>19</v>
      </c>
    </row>
    <row r="36">
      <c r="A36"/>
      <c r="B36" t="str" s="16">
        <f>"ℹ "&amp;Procedure!E15</f>
        <v>ℹ</v>
      </c>
      <c r="C36"/>
      <c r="D36"/>
    </row>
    <row r="37">
      <c r="A37"/>
      <c r="B37"/>
      <c r="C37"/>
      <c r="D37"/>
    </row>
    <row r="38">
      <c r="A38" t="s" s="14">
        <v>102</v>
      </c>
      <c r="B38"/>
      <c r="C38"/>
      <c r="D38"/>
    </row>
    <row r="39">
      <c r="A39" t="s" s="15">
        <v>90</v>
      </c>
      <c r="B39" t="str" s="12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5">
        <v>91</v>
      </c>
      <c r="B40" t="str" s="12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99</v>
      </c>
      <c r="C41" s="6">
        <f>'Besoins'!$B$2*0.06</f>
        <v>0.06</v>
      </c>
      <c r="D41" t="s">
        <v>19</v>
      </c>
    </row>
    <row r="42">
      <c r="A42"/>
      <c r="B42" t="str">
        <f>Besoins!B7</f>
        <v>farine de blé tamisée type 55</v>
      </c>
      <c r="C42" s="6">
        <f>Besoins!E7</f>
        <v>0.06</v>
      </c>
      <c r="D42" t="str">
        <f>Besoins!F7</f>
        <v>kg</v>
      </c>
    </row>
    <row r="43">
      <c r="A43" t="s" s="15">
        <v>92</v>
      </c>
      <c r="B43" t="str" s="12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6">
        <f>"ℹ "&amp;Procedure!E18</f>
        <v>ℹ</v>
      </c>
      <c r="C44"/>
      <c r="D44"/>
    </row>
    <row r="45">
      <c r="A45" t="s" s="15">
        <v>93</v>
      </c>
      <c r="B45" t="str" s="12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7">
        <v>103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