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<sst xmlns="http://schemas.openxmlformats.org/spreadsheetml/2006/main" count="174" uniqueCount="174">
  <si>
    <t>Fiche technique</t>
  </si>
  <si>
    <t>Nom</t>
  </si>
  <si>
    <t>VELOUTÉ DE POISSON</t>
  </si>
  <si>
    <t>Code</t>
  </si>
  <si>
    <t>GRO_CDR_B282B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</si>
  <si>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</si>
  <si>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</si>
  <si>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</si>
  <si>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</si>
  <si>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</si>
  <si>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</si>
  <si>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</si>
  <si>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</si>
  <si>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</si>
  <si>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</si>
  <si>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</si>
  <si>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</si>
  <si>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</si>
  <si>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</si>
  <si>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</si>
  <si>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</si>
  <si>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</si>
  <si>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</si>
  <si>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</si>
  <si>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</si>
  <si>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</si>
  <si>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</si>
  <si>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</si>
  <si>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</si>
  <si>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</si>
  <si>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</si>
  <si>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</si>
  <si>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</si>
  <si>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</si>
  <si>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</si>
  <si>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RNME1014107</t>
  </si>
  <si>
    <t>Vin blanc bib 10L UE</t>
  </si>
  <si>
    <t>Vins et bières de cuisson</t>
  </si>
  <si>
    <t>u</t>
  </si>
  <si>
    <t>EPI-POIVRE-BLAN</t>
  </si>
  <si>
    <t>Poivre blanc moulu</t>
  </si>
  <si>
    <t>Épices en poudre et graines</t>
  </si>
  <si>
    <t>kg</t>
  </si>
  <si>
    <t>EPI-POIVRE-GRAIN</t>
  </si>
  <si>
    <t>Poivre noir en grains entiers</t>
  </si>
  <si>
    <t>HER-LAURIER</t>
  </si>
  <si>
    <t>Laurier sauce feuilles</t>
  </si>
  <si>
    <t>Herbes aromatiques séchées</t>
  </si>
  <si>
    <t>HER-THYM</t>
  </si>
  <si>
    <t>Thym séché</t>
  </si>
  <si>
    <t>FAR-T55</t>
  </si>
  <si>
    <t>Farine de blé T55</t>
  </si>
  <si>
    <t>Farines de blé</t>
  </si>
  <si>
    <t>BEU-CUISINE</t>
  </si>
  <si>
    <t>Beurre de cuisine bloc 10 kg</t>
  </si>
  <si>
    <t>Beurres et margarines</t>
  </si>
  <si>
    <t>BEU-DOUX</t>
  </si>
  <si>
    <t>Beurre doux 82% MG plaquette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</si>
  <si>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</si>
  <si>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</si>
  <si>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</si>
  <si>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</si>
  <si>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</si>
  <si>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</si>
  <si>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</si>
  <si>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</si>
  <si>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</si>
  <si>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RNM6520160</t>
  </si>
  <si>
    <t>PERSIL simple France botte</t>
  </si>
  <si>
    <t>bte</t>
  </si>
  <si>
    <t>00002608</t>
  </si>
  <si>
    <t>Arêtes et parures de poisson</t>
  </si>
  <si>
    <t>Poissons et fruits de mer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</si>
  <si>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</si>
  <si>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</si>
  <si>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</si>
  <si>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</si>
  <si>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</si>
  <si>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</si>
  <si>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</si>
  <si>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FUMET DE POISSON</t>
  </si>
  <si>
    <t>Fonds et bouillons de base</t>
  </si>
  <si>
    <t xml:space="preserve">        ↳ Arêtes et parures de poisson</t>
  </si>
  <si>
    <t>matiere</t>
  </si>
  <si>
    <t xml:space="preserve">        ↳ Beurre doux 82% MG plaquette</t>
  </si>
  <si>
    <t xml:space="preserve">        ↳ ÉCHALOTE France cat.I</t>
  </si>
  <si>
    <t xml:space="preserve">        ↳ OIGNON jaune France cat.I 60-80mm</t>
  </si>
  <si>
    <t xml:space="preserve">        ↳ CAROTTE France extra colis 12kg</t>
  </si>
  <si>
    <t xml:space="preserve">        ↳ Parures et pieds de champignons</t>
  </si>
  <si>
    <t xml:space="preserve">        ↳ BOUQUET GARNI</t>
  </si>
  <si>
    <t>pc</t>
  </si>
  <si>
    <t>Préparations de base cuisine</t>
  </si>
  <si>
    <t xml:space="preserve">            ↳ PERSIL PLAT (KG)</t>
  </si>
  <si>
    <t>Conversions diverses</t>
  </si>
  <si>
    <t xml:space="preserve">                ↳ PERSIL simple France botte</t>
  </si>
  <si>
    <t xml:space="preserve">            ↳ Thym séché</t>
  </si>
  <si>
    <t xml:space="preserve">            ↳ Laurier sauce feuilles</t>
  </si>
  <si>
    <t xml:space="preserve">        ↳ Eau (robinet - moy. France 2026)</t>
  </si>
  <si>
    <t xml:space="preserve">        ↳ VIN BLANC CUISSON (L)</t>
  </si>
  <si>
    <t xml:space="preserve">            ↳ Vin blanc bib 10L UE</t>
  </si>
  <si>
    <t xml:space="preserve">        ↳ Poivre noir en grains entiers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</si>
  <si>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</si>
  <si>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</si>
  <si>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</si>
  <si>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T55</t>
  </si>
  <si>
    <t xml:space="preserve">    ↳ Beurre de cuisine bloc 10 kg</t>
  </si>
  <si>
    <t xml:space="preserve">    ↳ Poivre blanc moulu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</si>
  <si>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</si>
  <si>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</si>
  <si>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</si>
  <si>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</si>
  <si>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</si>
  <si>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</si>
  <si>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</si>
  <si>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</si>
  <si>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RÉALISER</t>
  </si>
  <si>
    <t>PORTER</t>
  </si>
  <si>
    <t>Porter le fond blanc ou le fumet à ébullition.</t>
  </si>
  <si>
    <t>VERSER</t>
  </si>
  <si>
    <t>ASSAISONNER</t>
  </si>
  <si>
    <t>Vérifier l'onctuosité et l'assaisonnement du velouté.</t>
  </si>
  <si>
    <t>20 à 30 min</t>
  </si>
  <si>
    <t>PASSER</t>
  </si>
  <si>
    <t>Passer le velouté au chinois étamine dans un bain-marie à sauce ou dans un bahut (selon la quantité), en foulant à l'aide d'un petit pochon à sauce.</t>
  </si>
  <si>
    <t>+ 63°C minimum</t>
  </si>
  <si>
    <t>Si nécessaire, corner les bords et beurrer le velouté en surface — Tamponner la surface avec quelques petites parcelles de beurre.</t>
  </si>
  <si>
    <t>Réserver le velouté à couvert dans un bain-marie à une température supérieure à + 63 °C, ou le refroidir rapidement et réglementairement.</t>
  </si>
  <si>
    <t>FUMET DE POISSON</t>
  </si>
  <si>
    <t>CONCASSER</t>
  </si>
  <si>
    <t>Mise en place du poste de travail — Réunir les denrées, le matériel de préparation et de cuisson. Contrôler la fraîcheur et la qualité des produits.</t>
  </si>
  <si>
    <t>Ôter soigneusement tous les caillots de sang, les ouïes et les yeux des têtes</t>
  </si>
  <si>
    <t>ÉPLUCHER</t>
  </si>
  <si>
    <t>Concasser, dégorger rapidement, rincer soigneusement les arêtes et les parures — Ôter tous les caillots de sang, les ouïes et les yeux des têtes.</t>
  </si>
  <si>
    <t>Émincer finement les échalotes, les oignons et tailler les carottes en paysanne</t>
  </si>
  <si>
    <t>SUER</t>
  </si>
  <si>
    <t>Suer sans coloration pendant quelques minutes</t>
  </si>
  <si>
    <t>MOUILLER</t>
  </si>
  <si>
    <t>Mouiller à hauteur des arêtes avec de l'eau froide et éventuellement le vin blanc</t>
  </si>
  <si>
    <t>BOUILLIR</t>
  </si>
  <si>
    <t>Passer le fumet au chinois étamine sans fouler.</t>
  </si>
  <si>
    <t>Écumer fréquemment au cours de la cuisson — saler très légèrement</t>
  </si>
  <si>
    <t>FRÉMIR</t>
  </si>
  <si>
    <t>Refroidir le fumet rapidement — Le placer dans un récipient d'eau glacée puis le réserver à couvert en enceinte réfrigérée à + 3 °C, 24 h au maximum.</t>
  </si>
  <si>
    <t>Ne pas dépasser 25 minutes — une ébullition prolongée risque de troubler le fumet</t>
  </si>
  <si>
    <t>23 min (prepa)</t>
  </si>
  <si>
    <t>BOUQUET GARNI</t>
  </si>
  <si>
    <t>TRIER</t>
  </si>
  <si>
    <t>Mise en place — Peser et mesurer toutes les denrées, vérifier leur fraîcheur.</t>
  </si>
  <si>
    <t>FOURRER</t>
  </si>
  <si>
    <t>ROUX BLANC</t>
  </si>
  <si>
    <t>Mettre en place le poste de travail — Peser, mesurer, contrôler les denrées. Tamiser la farine. Découper le beurre en parcelles.</t>
  </si>
  <si>
    <t>ÉTUVER</t>
  </si>
  <si>
    <t>RÉDUIRE</t>
  </si>
  <si>
    <t>3 à 4 min</t>
  </si>
  <si>
    <t>REFROIDIR</t>
  </si>
  <si>
    <t>Fiche technique — VELOUTÉ DE POISSON</t>
  </si>
  <si>
    <t>VELOUTÉ DE POISSON  GRO_CDR_B282B</t>
  </si>
  <si>
    <t>1.</t>
  </si>
  <si>
    <t>2.</t>
  </si>
  <si>
    <t xml:space="preserve">    ROUX BLANC</t>
  </si>
  <si>
    <t>3.</t>
  </si>
  <si>
    <t xml:space="preserve">    FUMET DE POISSON</t>
  </si>
  <si>
    <t>4.</t>
  </si>
  <si>
    <t>5.</t>
  </si>
  <si>
    <t>6.</t>
  </si>
  <si>
    <t>7.</t>
  </si>
  <si>
    <t xml:space="preserve">    Beurre de cuisine bloc 10 kg</t>
  </si>
  <si>
    <t>8.</t>
  </si>
  <si>
    <t>↳ FUMET DE POISSON  GRO_CDR_B266</t>
  </si>
  <si>
    <t xml:space="preserve">    BOUQUET GARNI</t>
  </si>
  <si>
    <t xml:space="preserve">    VIN BLANC CUISSON (L) (conv.)</t>
  </si>
  <si>
    <t>↳ BOUQUET GARNI  BPI-CUI-BGT-GRN</t>
  </si>
  <si>
    <t xml:space="preserve">    PERSIL PLAT (KG) (conv.)</t>
  </si>
  <si>
    <t>↳ ROUX BLANC  GRO_CDR_B280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</si>
</sst>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2.0046</v>
      </c>
    </row>
    <row r="12">
      <c r="A12" t="s" s="3">
        <v>17</v>
      </c>
      <c r="B12" s="4">
        <v>2.0046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2.0046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38</v>
      </c>
      <c r="G8" s="4">
        <f>E8*24.02</f>
        <v>0.2402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42</v>
      </c>
      <c r="G9" s="4">
        <f>E9*14.8</f>
        <v>0.0148</v>
      </c>
    </row>
    <row r="10">
      <c r="A10" t="s">
        <v>43</v>
      </c>
      <c r="B10" t="s">
        <v>44</v>
      </c>
      <c r="C10" t="s">
        <v>41</v>
      </c>
      <c r="D10" s="9">
        <v>0.001</v>
      </c>
      <c r="E10" s="11">
        <f>D10*$B$2</f>
        <v>0.001</v>
      </c>
      <c r="F10" t="s">
        <v>42</v>
      </c>
      <c r="G10" s="4">
        <f>E10*12</f>
        <v>0.012</v>
      </c>
    </row>
    <row r="11">
      <c r="A11" t="s">
        <v>45</v>
      </c>
      <c r="B11" t="s">
        <v>46</v>
      </c>
      <c r="C11" t="s">
        <v>47</v>
      </c>
      <c r="D11" s="9">
        <v>0.001</v>
      </c>
      <c r="E11" s="11">
        <f>D11*$B$2</f>
        <v>0.001</v>
      </c>
      <c r="F11" t="s">
        <v>42</v>
      </c>
      <c r="G11" s="4">
        <f>E11*9.8</f>
        <v>0.0098</v>
      </c>
    </row>
    <row r="12">
      <c r="A12" t="s">
        <v>48</v>
      </c>
      <c r="B12" t="s">
        <v>49</v>
      </c>
      <c r="C12" t="s">
        <v>47</v>
      </c>
      <c r="D12" s="9">
        <v>0.001</v>
      </c>
      <c r="E12" s="11">
        <f>D12*$B$2</f>
        <v>0.001</v>
      </c>
      <c r="F12" t="s">
        <v>42</v>
      </c>
      <c r="G12" s="4">
        <f>E12*8.5</f>
        <v>0.0085</v>
      </c>
    </row>
    <row r="13">
      <c r="A13" t="s">
        <v>50</v>
      </c>
      <c r="B13" t="s">
        <v>51</v>
      </c>
      <c r="C13" t="s">
        <v>52</v>
      </c>
      <c r="D13" s="9">
        <v>0.05</v>
      </c>
      <c r="E13" s="11">
        <f>D13*$B$2</f>
        <v>0.05</v>
      </c>
      <c r="F13" t="s">
        <v>42</v>
      </c>
      <c r="G13" s="4">
        <f>E13*0.56</f>
        <v>0.028</v>
      </c>
    </row>
    <row r="14">
      <c r="A14" t="s">
        <v>53</v>
      </c>
      <c r="B14" t="s">
        <v>54</v>
      </c>
      <c r="C14" t="s">
        <v>55</v>
      </c>
      <c r="D14" s="9">
        <v>0.07</v>
      </c>
      <c r="E14" s="11">
        <f>D14*$B$2</f>
        <v>0.07</v>
      </c>
      <c r="F14" t="s">
        <v>42</v>
      </c>
      <c r="G14" s="4">
        <f>E14*4.9</f>
        <v>0.343</v>
      </c>
    </row>
    <row r="15">
      <c r="A15" t="s">
        <v>56</v>
      </c>
      <c r="B15" t="s">
        <v>57</v>
      </c>
      <c r="C15" t="s">
        <v>55</v>
      </c>
      <c r="D15" s="9">
        <v>0.04</v>
      </c>
      <c r="E15" s="11">
        <f>D15*$B$2</f>
        <v>0.04</v>
      </c>
      <c r="F15" t="s">
        <v>42</v>
      </c>
      <c r="G15" s="4">
        <f>E15*5.2</f>
        <v>0.208</v>
      </c>
    </row>
    <row r="16">
      <c r="A16" t="s">
        <v>58</v>
      </c>
      <c r="B16" t="s">
        <v>59</v>
      </c>
      <c r="C16" t="s">
        <v>60</v>
      </c>
      <c r="D16" s="9">
        <v>0.05</v>
      </c>
      <c r="E16" s="11">
        <f>D16*$B$2</f>
        <v>0.05</v>
      </c>
      <c r="F16" t="s">
        <v>42</v>
      </c>
      <c r="G16" s="4">
        <f>E16*1.1</f>
        <v>0.055</v>
      </c>
    </row>
    <row r="17">
      <c r="A17" t="s">
        <v>61</v>
      </c>
      <c r="B17" t="s">
        <v>62</v>
      </c>
      <c r="C17" t="s">
        <v>60</v>
      </c>
      <c r="D17" s="9">
        <v>0.03</v>
      </c>
      <c r="E17" s="11">
        <f>D17*$B$2</f>
        <v>0.03</v>
      </c>
      <c r="F17" t="s">
        <v>42</v>
      </c>
      <c r="G17" s="4">
        <f>E17*1.3</f>
        <v>0.039</v>
      </c>
    </row>
    <row r="18">
      <c r="A18" t="s">
        <v>63</v>
      </c>
      <c r="B18" t="s">
        <v>64</v>
      </c>
      <c r="C18" t="s">
        <v>60</v>
      </c>
      <c r="D18" s="9">
        <v>0.08</v>
      </c>
      <c r="E18" s="11">
        <f>D18*$B$2</f>
        <v>0.08</v>
      </c>
      <c r="F18" t="s">
        <v>42</v>
      </c>
      <c r="G18" s="4">
        <f>E18*0.4</f>
        <v>0.032</v>
      </c>
    </row>
    <row r="19">
      <c r="A19" t="s" s="12">
        <v>65</v>
      </c>
      <c r="B19" t="s">
        <v>66</v>
      </c>
      <c r="C19" t="s">
        <v>60</v>
      </c>
      <c r="D19" s="9">
        <v>0.02</v>
      </c>
      <c r="E19" s="11">
        <f>D19*$B$2</f>
        <v>0.02</v>
      </c>
      <c r="F19" t="s">
        <v>42</v>
      </c>
      <c r="G19" s="4">
        <f>E19*1</f>
        <v>0.02</v>
      </c>
    </row>
    <row r="20">
      <c r="A20" t="s">
        <v>67</v>
      </c>
      <c r="B20" t="s">
        <v>68</v>
      </c>
      <c r="C20" t="s">
        <v>60</v>
      </c>
      <c r="D20" s="9">
        <v>0.2</v>
      </c>
      <c r="E20" s="11">
        <f>D20*$B$2</f>
        <v>0.2</v>
      </c>
      <c r="F20" t="s">
        <v>69</v>
      </c>
      <c r="G20" s="4">
        <f>E20*0.45</f>
        <v>0.09</v>
      </c>
    </row>
    <row r="21">
      <c r="A21" t="s" s="12">
        <v>70</v>
      </c>
      <c r="B21" t="s">
        <v>71</v>
      </c>
      <c r="C21" t="s">
        <v>72</v>
      </c>
      <c r="D21" s="9">
        <v>0.6</v>
      </c>
      <c r="E21" s="11">
        <f>D21*$B$2</f>
        <v>0.6</v>
      </c>
      <c r="F21" t="s">
        <v>42</v>
      </c>
      <c r="G21" s="4">
        <f>E21*1.5</f>
        <v>0.9</v>
      </c>
    </row>
    <row r="22">
      <c r="A22"/>
      <c r="B22"/>
      <c r="C22"/>
      <c r="D22"/>
      <c r="E22"/>
      <c r="F22" t="s" s="3">
        <v>73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78</v>
      </c>
      <c r="D2" s="11">
        <v>1</v>
      </c>
      <c r="E2" t="s">
        <v>25</v>
      </c>
      <c r="F2" t="s">
        <v>79</v>
      </c>
    </row>
    <row r="3">
      <c r="A3">
        <v>1</v>
      </c>
      <c r="B3" t="s">
        <v>80</v>
      </c>
      <c r="C3" t="s">
        <v>78</v>
      </c>
      <c r="D3" s="11">
        <v>1</v>
      </c>
      <c r="E3" t="s">
        <v>25</v>
      </c>
      <c r="F3" t="s">
        <v>81</v>
      </c>
    </row>
    <row r="4">
      <c r="A4">
        <v>2</v>
      </c>
      <c r="B4" t="s">
        <v>82</v>
      </c>
      <c r="C4" t="s">
        <v>83</v>
      </c>
      <c r="D4" s="11">
        <v>0.6</v>
      </c>
      <c r="E4" t="s">
        <v>42</v>
      </c>
      <c r="F4" t="s">
        <v>72</v>
      </c>
    </row>
    <row r="5">
      <c r="A5">
        <v>2</v>
      </c>
      <c r="B5" t="s">
        <v>84</v>
      </c>
      <c r="C5" t="s">
        <v>83</v>
      </c>
      <c r="D5" s="11">
        <v>0.04</v>
      </c>
      <c r="E5" t="s">
        <v>42</v>
      </c>
      <c r="F5" t="s">
        <v>55</v>
      </c>
    </row>
    <row r="6">
      <c r="A6">
        <v>2</v>
      </c>
      <c r="B6" t="s">
        <v>85</v>
      </c>
      <c r="C6" t="s">
        <v>83</v>
      </c>
      <c r="D6" s="11">
        <v>0.03</v>
      </c>
      <c r="E6" t="s">
        <v>42</v>
      </c>
      <c r="F6" t="s">
        <v>60</v>
      </c>
    </row>
    <row r="7">
      <c r="A7">
        <v>2</v>
      </c>
      <c r="B7" t="s">
        <v>86</v>
      </c>
      <c r="C7" t="s">
        <v>83</v>
      </c>
      <c r="D7" s="11">
        <v>0.08</v>
      </c>
      <c r="E7" t="s">
        <v>42</v>
      </c>
      <c r="F7" t="s">
        <v>60</v>
      </c>
    </row>
    <row r="8">
      <c r="A8">
        <v>2</v>
      </c>
      <c r="B8" t="s">
        <v>87</v>
      </c>
      <c r="C8" t="s">
        <v>83</v>
      </c>
      <c r="D8" s="11">
        <v>0.05</v>
      </c>
      <c r="E8" t="s">
        <v>42</v>
      </c>
      <c r="F8" t="s">
        <v>60</v>
      </c>
    </row>
    <row r="9">
      <c r="A9">
        <v>2</v>
      </c>
      <c r="B9" t="s">
        <v>88</v>
      </c>
      <c r="C9" t="s">
        <v>83</v>
      </c>
      <c r="D9" s="11">
        <v>0.02</v>
      </c>
      <c r="E9" t="s">
        <v>42</v>
      </c>
      <c r="F9" t="s">
        <v>60</v>
      </c>
    </row>
    <row r="10">
      <c r="A10">
        <v>2</v>
      </c>
      <c r="B10" t="s">
        <v>89</v>
      </c>
      <c r="C10" t="s">
        <v>78</v>
      </c>
      <c r="D10" s="11">
        <v>1</v>
      </c>
      <c r="E10" t="s">
        <v>90</v>
      </c>
      <c r="F10" t="s">
        <v>91</v>
      </c>
    </row>
    <row r="11">
      <c r="A11">
        <v>3</v>
      </c>
      <c r="B11" t="s">
        <v>92</v>
      </c>
      <c r="C11" t="s">
        <v>78</v>
      </c>
      <c r="D11" s="11">
        <v>0.02</v>
      </c>
      <c r="E11" t="s">
        <v>42</v>
      </c>
      <c r="F11" t="s">
        <v>93</v>
      </c>
    </row>
    <row r="12">
      <c r="A12">
        <v>4</v>
      </c>
      <c r="B12" t="s">
        <v>94</v>
      </c>
      <c r="C12" t="s">
        <v>83</v>
      </c>
      <c r="D12" s="11">
        <v>0.2</v>
      </c>
      <c r="E12" t="s">
        <v>69</v>
      </c>
      <c r="F12" t="s">
        <v>60</v>
      </c>
    </row>
    <row r="13">
      <c r="A13">
        <v>3</v>
      </c>
      <c r="B13" t="s">
        <v>95</v>
      </c>
      <c r="C13" t="s">
        <v>83</v>
      </c>
      <c r="D13" s="11">
        <v>0.001</v>
      </c>
      <c r="E13" t="s">
        <v>42</v>
      </c>
      <c r="F13" t="s">
        <v>47</v>
      </c>
    </row>
    <row r="14">
      <c r="A14">
        <v>3</v>
      </c>
      <c r="B14" t="s">
        <v>96</v>
      </c>
      <c r="C14" t="s">
        <v>83</v>
      </c>
      <c r="D14" s="11">
        <v>0.001</v>
      </c>
      <c r="E14" t="s">
        <v>42</v>
      </c>
      <c r="F14" t="s">
        <v>47</v>
      </c>
    </row>
    <row r="15">
      <c r="A15">
        <v>2</v>
      </c>
      <c r="B15" t="s">
        <v>97</v>
      </c>
      <c r="C15" t="s">
        <v>83</v>
      </c>
      <c r="D15" s="11">
        <v>1</v>
      </c>
      <c r="E15" t="s">
        <v>25</v>
      </c>
      <c r="F15" t="s">
        <v>34</v>
      </c>
    </row>
    <row r="16">
      <c r="A16">
        <v>2</v>
      </c>
      <c r="B16" t="s">
        <v>98</v>
      </c>
      <c r="C16" t="s">
        <v>78</v>
      </c>
      <c r="D16" s="11">
        <v>0.1</v>
      </c>
      <c r="E16" t="s">
        <v>25</v>
      </c>
      <c r="F16" t="s">
        <v>93</v>
      </c>
    </row>
    <row r="17">
      <c r="A17">
        <v>3</v>
      </c>
      <c r="B17" t="s">
        <v>99</v>
      </c>
      <c r="C17" t="s">
        <v>83</v>
      </c>
      <c r="D17" s="11">
        <v>0.01</v>
      </c>
      <c r="E17" t="s">
        <v>38</v>
      </c>
      <c r="F17" t="s">
        <v>37</v>
      </c>
    </row>
    <row r="18">
      <c r="A18">
        <v>2</v>
      </c>
      <c r="B18" t="s">
        <v>100</v>
      </c>
      <c r="C18" t="s">
        <v>83</v>
      </c>
      <c r="D18" s="11">
        <v>0.001</v>
      </c>
      <c r="E18" t="s">
        <v>42</v>
      </c>
      <c r="F18" t="s">
        <v>41</v>
      </c>
    </row>
    <row r="19">
      <c r="A19">
        <v>1</v>
      </c>
      <c r="B19" t="s">
        <v>101</v>
      </c>
      <c r="C19" t="s">
        <v>78</v>
      </c>
      <c r="D19" s="11">
        <v>0.1</v>
      </c>
      <c r="E19" t="s">
        <v>42</v>
      </c>
      <c r="F19" t="s">
        <v>102</v>
      </c>
    </row>
    <row r="20">
      <c r="A20">
        <v>2</v>
      </c>
      <c r="B20" t="s">
        <v>103</v>
      </c>
      <c r="C20" t="s">
        <v>83</v>
      </c>
      <c r="D20" s="11">
        <v>0.05</v>
      </c>
      <c r="E20" t="s">
        <v>42</v>
      </c>
      <c r="F20" t="s">
        <v>55</v>
      </c>
    </row>
    <row r="21">
      <c r="A21">
        <v>2</v>
      </c>
      <c r="B21" t="s">
        <v>104</v>
      </c>
      <c r="C21" t="s">
        <v>83</v>
      </c>
      <c r="D21" s="11">
        <v>0.05</v>
      </c>
      <c r="E21" t="s">
        <v>42</v>
      </c>
      <c r="F21" t="s">
        <v>52</v>
      </c>
    </row>
    <row r="22">
      <c r="A22">
        <v>1</v>
      </c>
      <c r="B22" t="s">
        <v>105</v>
      </c>
      <c r="C22" t="s">
        <v>83</v>
      </c>
      <c r="D22" s="11">
        <v>0.02</v>
      </c>
      <c r="E22" t="s">
        <v>42</v>
      </c>
      <c r="F22" t="s">
        <v>55</v>
      </c>
    </row>
    <row r="23">
      <c r="A23">
        <v>1</v>
      </c>
      <c r="B23" t="s">
        <v>106</v>
      </c>
      <c r="C23" t="s">
        <v>83</v>
      </c>
      <c r="D23" s="11">
        <v>0.001</v>
      </c>
      <c r="E23" t="s">
        <v>42</v>
      </c>
      <c r="F2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107</v>
      </c>
      <c r="B1" t="s" s="2">
        <v>108</v>
      </c>
      <c r="C1" t="s" s="2">
        <v>109</v>
      </c>
      <c r="D1" t="s" s="2">
        <v>110</v>
      </c>
      <c r="E1" t="s" s="2">
        <v>111</v>
      </c>
      <c r="F1" t="s" s="2">
        <v>112</v>
      </c>
    </row>
    <row r="2">
      <c r="A2" t="s">
        <v>2</v>
      </c>
      <c r="B2">
        <v>1</v>
      </c>
      <c r="C2" t="s">
        <v>113</v>
      </c>
      <c r="D2" t="s" s="14">
        <v>114</v>
      </c>
      <c r="E2" t="s" s="14"/>
      <c r="F2"/>
    </row>
    <row r="3">
      <c r="A3" t="s">
        <v>2</v>
      </c>
      <c r="B3">
        <v>2</v>
      </c>
      <c r="C3" t="s">
        <v>115</v>
      </c>
      <c r="D3" t="inlineStr" s="14">
        <is>
          <t>Réaliser le roux blanc (voir page 280) — Le réaliser dans une sauteuse suffisamment grande pour pouvoir incorporer le fond ou le fumet facilement. Arrêter la cuisson lorsque le roux blanchit et devient mousseux. Le laisser refroidir.</t>
        </is>
      </c>
      <c r="E3" t="s" s="14"/>
      <c r="F3"/>
    </row>
    <row r="4">
      <c r="A4" t="s">
        <v>2</v>
      </c>
      <c r="B4">
        <v>3</v>
      </c>
      <c r="C4" t="s">
        <v>116</v>
      </c>
      <c r="D4" t="s" s="14">
        <v>117</v>
      </c>
      <c r="E4" t="s" s="14"/>
      <c r="F4"/>
    </row>
    <row r="5">
      <c r="A5" t="s">
        <v>2</v>
      </c>
      <c r="B5">
        <v>4</v>
      </c>
      <c r="C5" t="s">
        <v>118</v>
      </c>
      <c r="D5" t="inlineStr" s="14">
        <is>
          <t>Confectionner le velouté — Verser la moitié du fond blanc ou du fumet en une seule fois sur le roux froid. Mélanger hors du feu à l'aide d'un fouet à sauce. Verser progressivement le reste du fond ou du fumet, sans arrêter de remuer : la consistance doit être lisse, homogène et sans grumeaux. Assaisonner le velouté avec le sel fin, le poivre blanc du moulin ou le piment de Cayenne. Porter le velouté à ébullition, sans arrêter de remuer. Le laisser réduire très doucement, durant une quinzaine de minutes pour une très petite quantité ; réalisé en grande quantité, le velouté doit réduire lentement d'un tiers de son volume. Utiliser une spatule à réduction pour éviter qu'il n'attache au rondeau.</t>
        </is>
      </c>
      <c r="E5" t="s" s="14"/>
      <c r="F5"/>
    </row>
    <row r="6">
      <c r="A6" t="s">
        <v>2</v>
      </c>
      <c r="B6">
        <v>5</v>
      </c>
      <c r="C6" t="s">
        <v>119</v>
      </c>
      <c r="D6" t="s" s="14">
        <v>120</v>
      </c>
      <c r="E6" t="s" s="14">
        <v>121</v>
      </c>
      <c r="F6"/>
    </row>
    <row r="7">
      <c r="A7" t="s">
        <v>2</v>
      </c>
      <c r="B7">
        <v>6</v>
      </c>
      <c r="C7" t="s">
        <v>122</v>
      </c>
      <c r="D7" t="s" s="14">
        <v>123</v>
      </c>
      <c r="E7" t="s" s="14">
        <v>124</v>
      </c>
      <c r="F7"/>
    </row>
    <row r="8">
      <c r="A8" t="s">
        <v>2</v>
      </c>
      <c r="B8">
        <v>7</v>
      </c>
      <c r="C8"/>
      <c r="D8" t="s" s="14">
        <v>125</v>
      </c>
      <c r="E8" t="s" s="14"/>
      <c r="F8"/>
    </row>
    <row r="9">
      <c r="A9" t="s">
        <v>2</v>
      </c>
      <c r="B9">
        <v>8</v>
      </c>
      <c r="C9"/>
      <c r="D9" t="s" s="14">
        <v>126</v>
      </c>
      <c r="E9" t="s" s="14"/>
      <c r="F9"/>
    </row>
    <row r="10">
      <c r="A10" t="s">
        <v>127</v>
      </c>
      <c r="B10">
        <v>1</v>
      </c>
      <c r="C10" t="s">
        <v>128</v>
      </c>
      <c r="D10" t="s" s="14">
        <v>129</v>
      </c>
      <c r="E10" t="s" s="14">
        <v>130</v>
      </c>
      <c r="F10"/>
    </row>
    <row r="11">
      <c r="A11" t="s">
        <v>127</v>
      </c>
      <c r="B11">
        <v>2</v>
      </c>
      <c r="C11" t="s">
        <v>131</v>
      </c>
      <c r="D11" t="s" s="14">
        <v>132</v>
      </c>
      <c r="E11" t="s" s="14">
        <v>133</v>
      </c>
      <c r="F11"/>
    </row>
    <row r="12">
      <c r="A12" t="s">
        <v>127</v>
      </c>
      <c r="B12">
        <v>3</v>
      </c>
      <c r="C12" t="s">
        <v>134</v>
      </c>
      <c r="D12" t="inlineStr" s="14">
        <is>
          <t>Préparer la garniture aromatique — Éplucher et laver les légumes ; émincer finement échalotes et oignons, tailler les carottes en paysanne ; confectionner le bouquet garni.</t>
        </is>
      </c>
      <c r="E12" t="s" s="14">
        <v>135</v>
      </c>
      <c r="F12"/>
    </row>
    <row r="13">
      <c r="A13" t="s">
        <v>127</v>
      </c>
      <c r="B13">
        <v>4</v>
      </c>
      <c r="C13" t="s">
        <v>136</v>
      </c>
      <c r="D13" t="inlineStr" s="14">
        <is>
          <t>Marquer le fumet en cuisson — Faire suer au beurre la garniture émincée sans coloration ; ajouter les arêtes égouttées et faire suer quelques minutes ; mouiller à hauteur à l'eau froide et éventuellement au vin ; ajouter le bouquet garni et les parures de champignons ; porter à ébullition et laisser frémir très lentement 20 à 25 minutes en écumant ; saler très légèrement ; ajouter le poivre écrasé quelques minutes avant la fin.</t>
        </is>
      </c>
      <c r="E13" t="s" s="14">
        <v>137</v>
      </c>
      <c r="F13"/>
    </row>
    <row r="14">
      <c r="A14" t="s">
        <v>127</v>
      </c>
      <c r="B14">
        <v>5</v>
      </c>
      <c r="C14" t="s">
        <v>138</v>
      </c>
      <c r="D14" t="s" s="14">
        <v>139</v>
      </c>
      <c r="E14" t="s" s="14">
        <v>140</v>
      </c>
      <c r="F14"/>
    </row>
    <row r="15">
      <c r="A15" t="s">
        <v>127</v>
      </c>
      <c r="B15">
        <v>6</v>
      </c>
      <c r="C15" t="s">
        <v>141</v>
      </c>
      <c r="D15" t="s" s="14">
        <v>142</v>
      </c>
      <c r="E15" t="s" s="14">
        <v>143</v>
      </c>
      <c r="F15" t="s">
        <v>144</v>
      </c>
    </row>
    <row r="16">
      <c r="A16" t="s">
        <v>145</v>
      </c>
      <c r="B16">
        <v>1</v>
      </c>
      <c r="C16" t="s">
        <v>146</v>
      </c>
      <c r="D16" t="s" s="14">
        <v>147</v>
      </c>
      <c r="E16" t="s" s="14"/>
      <c r="F16"/>
    </row>
    <row r="17">
      <c r="A17" t="s">
        <v>145</v>
      </c>
      <c r="B17">
        <v>2</v>
      </c>
      <c r="C17" t="s">
        <v>146</v>
      </c>
      <c r="D17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17" t="s" s="14"/>
      <c r="F17"/>
    </row>
    <row r="18">
      <c r="A18" t="s">
        <v>145</v>
      </c>
      <c r="B18">
        <v>3</v>
      </c>
      <c r="C18" t="s">
        <v>148</v>
      </c>
      <c r="D18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18" t="s" s="14"/>
      <c r="F18"/>
    </row>
    <row r="19">
      <c r="A19" t="s">
        <v>149</v>
      </c>
      <c r="B19">
        <v>1</v>
      </c>
      <c r="C19" t="s">
        <v>113</v>
      </c>
      <c r="D19" t="s" s="14">
        <v>150</v>
      </c>
      <c r="E19" t="s" s="14"/>
      <c r="F19"/>
    </row>
    <row r="20">
      <c r="A20" t="s">
        <v>149</v>
      </c>
      <c r="B20">
        <v>2</v>
      </c>
      <c r="C20" t="s">
        <v>151</v>
      </c>
      <c r="D20" t="inlineStr" s="14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20" t="s" s="14"/>
      <c r="F20"/>
    </row>
    <row r="21">
      <c r="A21" t="s">
        <v>149</v>
      </c>
      <c r="B21">
        <v>3</v>
      </c>
      <c r="C21" t="s">
        <v>152</v>
      </c>
      <c r="D21" t="inlineStr" s="14">
        <is>
          <t>Cuire le roux blanc — Cuire très doucement à feu réduit, sans arrêter de mélanger à la spatule en exoglass, jusqu'à ce qu'il blanchisse et devienne mousseux : on dit alors qu'il « fleurit » (3 à 4 min).</t>
        </is>
      </c>
      <c r="E21" t="s" s="14">
        <v>153</v>
      </c>
      <c r="F21"/>
    </row>
    <row r="22">
      <c r="A22" t="s">
        <v>149</v>
      </c>
      <c r="B22">
        <v>4</v>
      </c>
      <c r="C22" t="s">
        <v>154</v>
      </c>
      <c r="D22" t="inlineStr" s="14">
        <is>
          <t>Arrêter la cuisson — Retirer immédiatement la sauteuse du feu et refroidir rapidement le roux. Si nécessaire, plonger le fond de la sauteuse dans une plaque ou une calotte contenant de l'eau froide.</t>
        </is>
      </c>
      <c r="E22" t="s" s="14"/>
      <c r="F2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155</v>
      </c>
      <c r="B1"/>
      <c r="C1"/>
      <c r="D1"/>
    </row>
    <row r="2">
      <c r="A2" t="str" s="15">
        <f>"GRO_CDR_B282B · CUI.SAU.BLANCHES · référence : "&amp;Besoins!B3&amp;" "&amp;Besoins!C3&amp;" · multiplicateur réglable sur la feuille ""Besoins"""</f>
        <v>GRO_CDR_B282B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156</v>
      </c>
      <c r="B4"/>
      <c r="C4"/>
      <c r="D4"/>
    </row>
    <row r="5">
      <c r="A5" t="s" s="17">
        <v>157</v>
      </c>
      <c r="B5" t="str" s="14">
        <f>"[METTRE EN PLACE] "&amp;Procedure!D2</f>
        <v>[METTRE EN PLACE] Mettre en place le poste de travail — Peser, mesurer et contrôler les denrées.</v>
      </c>
      <c r="C5"/>
      <c r="D5"/>
    </row>
    <row r="6">
      <c r="A6" t="s" s="17">
        <v>158</v>
      </c>
      <c r="B6" t="str" s="14">
        <f>"[RÉALISER] "&amp;Procedure!D3</f>
        <v>[RÉALISER] Réaliser le roux blanc (voir page 280) — Le réaliser dans une sauteuse suffisamment grande pour pouvoir incorporer le fond ou le fumet facilement. Arrêter la cuisson lorsque le roux blanchit et devient mousseux. Le laisser refroidir.</v>
      </c>
      <c r="C6"/>
      <c r="D6"/>
    </row>
    <row r="7">
      <c r="A7"/>
      <c r="B7" t="s">
        <v>159</v>
      </c>
      <c r="C7" s="11">
        <f>'Besoins'!$B$2*0.1</f>
        <v>0.1</v>
      </c>
      <c r="D7" t="s">
        <v>42</v>
      </c>
    </row>
    <row r="8">
      <c r="A8" t="s" s="17">
        <v>160</v>
      </c>
      <c r="B8" t="str" s="14">
        <f>"[PORTER] "&amp;Procedure!D4</f>
        <v>[PORTER] Porter le fond blanc ou le fumet à ébullition.</v>
      </c>
      <c r="C8"/>
      <c r="D8"/>
    </row>
    <row r="9">
      <c r="A9"/>
      <c r="B9" t="s">
        <v>161</v>
      </c>
      <c r="C9" s="11">
        <f>'Besoins'!$B$2*1</f>
        <v>1</v>
      </c>
      <c r="D9" t="s">
        <v>25</v>
      </c>
    </row>
    <row r="10">
      <c r="A10" t="s" s="17">
        <v>162</v>
      </c>
      <c r="B10" t="str" s="14">
        <f>"[VERSER] "&amp;Procedure!D5</f>
        <v>[VERSER] Confectionner le velouté — Verser la moitié du fond blanc ou du fumet en une seule fois sur le roux froid. Mélanger hors du feu à l'aide d'un fouet à sauce. Verser progressivement le reste du fond ou du fumet, sans arrêter de remuer : la consistance doit être lisse, homogène et sans grumeaux. Assaisonner le velouté avec le sel fin, le poivre blanc du moulin ou le piment de Cayenne. Porter le velouté à ébullition, sans arrêter de remuer. Le laisser réduire très doucement, durant une quinzaine de minutes pour une très petite quantité ; réalisé en grande quantité, le velouté doit réduire lentement d'un tiers de son volume. Utiliser une spatule à réduction pour éviter qu'il n'attache au rondeau.</v>
      </c>
      <c r="C10"/>
      <c r="D10"/>
    </row>
    <row r="11">
      <c r="A11"/>
      <c r="B11" t="str">
        <f>Besoins!B9</f>
        <v>Poivre blanc moulu</v>
      </c>
      <c r="C11" s="11">
        <f>Besoins!E9</f>
        <v>0.001</v>
      </c>
      <c r="D11" t="str">
        <f>Besoins!F9</f>
        <v>kg</v>
      </c>
    </row>
    <row r="12">
      <c r="A12" t="s" s="17">
        <v>163</v>
      </c>
      <c r="B12" t="str" s="14">
        <f>"[ASSAISONNER] "&amp;Procedure!D6</f>
        <v>[ASSAISONNER] Vérifier l'onctuosité et l'assaisonnement du velouté.</v>
      </c>
      <c r="C12"/>
      <c r="D12"/>
    </row>
    <row r="13">
      <c r="A13"/>
      <c r="B13" t="str" s="18">
        <f>"ℹ "&amp;Procedure!E6</f>
        <v>ℹ</v>
      </c>
      <c r="C13"/>
      <c r="D13"/>
    </row>
    <row r="14">
      <c r="A14" t="s" s="17">
        <v>164</v>
      </c>
      <c r="B14" t="str" s="14">
        <f>"[PASSER] "&amp;Procedure!D7</f>
        <v>[PASSER] Passer le velouté au chinois étamine dans un bain-marie à sauce ou dans un bahut (selon la quantité), en foulant à l'aide d'un petit pochon à sauce.</v>
      </c>
      <c r="C14"/>
      <c r="D14"/>
    </row>
    <row r="15">
      <c r="A15"/>
      <c r="B15" t="str" s="18">
        <f>"ℹ "&amp;Procedure!E7</f>
        <v>ℹ</v>
      </c>
      <c r="C15"/>
      <c r="D15"/>
    </row>
    <row r="16">
      <c r="A16" t="s" s="17">
        <v>165</v>
      </c>
      <c r="B16" t="str" s="14">
        <f>Procedure!D8</f>
        <v>Si nécessaire, corner les bords et beurrer le velouté en surface — Tamponner la surface avec quelques petites parcelles de beurre.</v>
      </c>
      <c r="C16"/>
      <c r="D16"/>
    </row>
    <row r="17">
      <c r="A17"/>
      <c r="B17" t="s">
        <v>166</v>
      </c>
      <c r="C17" s="11">
        <f>'Besoins'!$B$2*0.02</f>
        <v>0.02</v>
      </c>
      <c r="D17" t="s">
        <v>42</v>
      </c>
    </row>
    <row r="18">
      <c r="A18" t="s" s="17">
        <v>167</v>
      </c>
      <c r="B18" t="str" s="14">
        <f>Procedure!D9</f>
        <v>Réserver le velouté à couvert dans un bain-marie à une température supérieure à + 63 °C, ou le refroidir rapidement et réglementairement.</v>
      </c>
      <c r="C18"/>
      <c r="D18"/>
    </row>
    <row r="19">
      <c r="A19"/>
      <c r="B19"/>
      <c r="C19"/>
      <c r="D19"/>
    </row>
    <row r="20">
      <c r="A20" t="s" s="16">
        <v>168</v>
      </c>
      <c r="B20"/>
      <c r="C20"/>
      <c r="D20"/>
    </row>
    <row r="21">
      <c r="A21" t="s" s="17">
        <v>157</v>
      </c>
      <c r="B21" t="str" s="14">
        <f>"[CONCASSER] "&amp;Procedure!D10</f>
        <v>[CONCASSER] Mise en place du poste de travail — Réunir les denrées, le matériel de préparation et de cuisson. Contrôler la fraîcheur et la qualité des produits.</v>
      </c>
      <c r="C21"/>
      <c r="D21"/>
    </row>
    <row r="22">
      <c r="A22"/>
      <c r="B22" t="str" s="18">
        <f>"ℹ "&amp;Procedure!E10</f>
        <v>ℹ</v>
      </c>
      <c r="C22"/>
      <c r="D22"/>
    </row>
    <row r="23">
      <c r="A23" t="s" s="17">
        <v>158</v>
      </c>
      <c r="B23" t="str" s="14">
        <f>"[ÉPLUCHER] "&amp;Procedure!D11</f>
        <v>[ÉPLUCHER] Concasser, dégorger rapidement, rincer soigneusement les arêtes et les parures — Ôter tous les caillots de sang, les ouïes et les yeux des têtes.</v>
      </c>
      <c r="C23"/>
      <c r="D23"/>
    </row>
    <row r="24">
      <c r="A24"/>
      <c r="B24" t="str">
        <f>Besoins!B21</f>
        <v>Arêtes et parures de poisson</v>
      </c>
      <c r="C24" s="11">
        <f>Besoins!E21</f>
        <v>0.6</v>
      </c>
      <c r="D24" t="str">
        <f>Besoins!F21</f>
        <v>kg</v>
      </c>
    </row>
    <row r="25">
      <c r="A25"/>
      <c r="B25" t="str" s="18">
        <f>"ℹ "&amp;Procedure!E11</f>
        <v>ℹ</v>
      </c>
      <c r="C25"/>
      <c r="D25"/>
    </row>
    <row r="26">
      <c r="A26" t="s" s="17">
        <v>160</v>
      </c>
      <c r="B26" t="str" s="14">
        <f>"[SUER] "&amp;Procedure!D12</f>
        <v>[SUER] Préparer la garniture aromatique — Éplucher et laver les légumes ; émincer finement échalotes et oignons, tailler les carottes en paysanne ; confectionner le bouquet garni.</v>
      </c>
      <c r="C26"/>
      <c r="D26"/>
    </row>
    <row r="27">
      <c r="A27"/>
      <c r="B27" t="str">
        <f>Besoins!B17</f>
        <v>ÉCHALOTE France cat.I</v>
      </c>
      <c r="C27" s="11">
        <f>Besoins!E17</f>
        <v>0.03</v>
      </c>
      <c r="D27" t="str">
        <f>Besoins!F17</f>
        <v>kg</v>
      </c>
    </row>
    <row r="28">
      <c r="A28"/>
      <c r="B28" t="str">
        <f>Besoins!B18</f>
        <v>OIGNON jaune France cat.I 60-80mm</v>
      </c>
      <c r="C28" s="11">
        <f>Besoins!E18</f>
        <v>0.08</v>
      </c>
      <c r="D28" t="str">
        <f>Besoins!F18</f>
        <v>kg</v>
      </c>
    </row>
    <row r="29">
      <c r="A29"/>
      <c r="B29" t="str">
        <f>Besoins!B16</f>
        <v>CAROTTE France extra colis 12kg</v>
      </c>
      <c r="C29" s="11">
        <f>Besoins!E16</f>
        <v>0.05</v>
      </c>
      <c r="D29" t="str">
        <f>Besoins!F16</f>
        <v>kg</v>
      </c>
    </row>
    <row r="30">
      <c r="A30"/>
      <c r="B30" t="s">
        <v>169</v>
      </c>
      <c r="C30" s="11">
        <f>'Besoins'!$B$2*1</f>
        <v>1</v>
      </c>
      <c r="D30" t="s">
        <v>90</v>
      </c>
    </row>
    <row r="31">
      <c r="A31"/>
      <c r="B31" t="str" s="18">
        <f>"ℹ "&amp;Procedure!E12</f>
        <v>ℹ</v>
      </c>
      <c r="C31"/>
      <c r="D31"/>
    </row>
    <row r="32">
      <c r="A32" t="s" s="17">
        <v>162</v>
      </c>
      <c r="B32" t="str" s="14">
        <f>"[MOUILLER] "&amp;Procedure!D13</f>
        <v>[MOUILLER] Marquer le fumet en cuisson — Faire suer au beurre la garniture émincée sans coloration ; ajouter les arêtes égouttées et faire suer quelques minutes ; mouiller à hauteur à l'eau froide et éventuellement au vin ; ajouter le bouquet garni et les parures de champignons ; porter à ébullition et laisser frémir très lentement 20 à 25 minutes en écumant ; saler très légèrement ; ajouter le poivre écrasé quelques minutes avant la fin.</v>
      </c>
      <c r="C32"/>
      <c r="D32"/>
    </row>
    <row r="33">
      <c r="A33"/>
      <c r="B33" t="str">
        <f>Besoins!B15</f>
        <v>Beurre doux 82% MG plaquette</v>
      </c>
      <c r="C33" s="11">
        <f>Besoins!E15</f>
        <v>0.04</v>
      </c>
      <c r="D33" t="str">
        <f>Besoins!F15</f>
        <v>kg</v>
      </c>
    </row>
    <row r="34">
      <c r="A34"/>
      <c r="B34" t="str">
        <f>Besoins!B19</f>
        <v>Parures et pieds de champignons</v>
      </c>
      <c r="C34" s="11">
        <f>Besoins!E19</f>
        <v>0.02</v>
      </c>
      <c r="D34" t="str">
        <f>Besoins!F19</f>
        <v>kg</v>
      </c>
    </row>
    <row r="35">
      <c r="A35"/>
      <c r="B35" t="str">
        <f>Besoins!B7</f>
        <v>Eau (robinet - moy. France 2026)</v>
      </c>
      <c r="C35" s="11">
        <f>Besoins!E7</f>
        <v>1</v>
      </c>
      <c r="D35" t="str">
        <f>Besoins!F7</f>
        <v>lt</v>
      </c>
    </row>
    <row r="36">
      <c r="A36"/>
      <c r="B36" t="s">
        <v>170</v>
      </c>
      <c r="C36" s="11">
        <f>'Besoins'!$B$2*0.1</f>
        <v>0.1</v>
      </c>
      <c r="D36" t="s">
        <v>25</v>
      </c>
    </row>
    <row r="37">
      <c r="A37"/>
      <c r="B37" t="str">
        <f>Besoins!B10</f>
        <v>Poivre noir en grains entiers</v>
      </c>
      <c r="C37" s="11">
        <f>Besoins!E10</f>
        <v>0.001</v>
      </c>
      <c r="D37" t="str">
        <f>Besoins!F10</f>
        <v>kg</v>
      </c>
    </row>
    <row r="38">
      <c r="A38"/>
      <c r="B38" t="str" s="18">
        <f>"ℹ "&amp;Procedure!E13</f>
        <v>ℹ</v>
      </c>
      <c r="C38"/>
      <c r="D38"/>
    </row>
    <row r="39">
      <c r="A39" t="s" s="17">
        <v>163</v>
      </c>
      <c r="B39" t="str" s="14">
        <f>"[BOUILLIR] "&amp;Procedure!D14</f>
        <v>[BOUILLIR] Passer le fumet au chinois étamine sans fouler.</v>
      </c>
      <c r="C39"/>
      <c r="D39"/>
    </row>
    <row r="40">
      <c r="A40"/>
      <c r="B40" t="str" s="18">
        <f>"ℹ "&amp;Procedure!E14</f>
        <v>ℹ</v>
      </c>
      <c r="C40"/>
      <c r="D40"/>
    </row>
    <row r="41">
      <c r="A41" t="s" s="17">
        <v>164</v>
      </c>
      <c r="B41" t="str" s="14">
        <f>"[FRÉMIR] "&amp;Procedure!D15</f>
        <v>[FRÉMIR] Refroidir le fumet rapidement — Le placer dans un récipient d'eau glacée puis le réserver à couvert en enceinte réfrigérée à + 3 °C, 24 h au maximum.</v>
      </c>
      <c r="C41"/>
      <c r="D41"/>
    </row>
    <row r="42">
      <c r="A42"/>
      <c r="B42" t="str" s="18">
        <f>"ℹ "&amp;Procedure!E15</f>
        <v>ℹ</v>
      </c>
      <c r="C42"/>
      <c r="D42"/>
    </row>
    <row r="43">
      <c r="A43"/>
      <c r="B43"/>
      <c r="C43"/>
      <c r="D43"/>
    </row>
    <row r="44">
      <c r="A44" t="s" s="16">
        <v>171</v>
      </c>
      <c r="B44"/>
      <c r="C44"/>
      <c r="D44"/>
    </row>
    <row r="45">
      <c r="A45" t="s" s="17">
        <v>157</v>
      </c>
      <c r="B45" t="str" s="14">
        <f>"[TRIER] "&amp;Procedure!D16</f>
        <v>[TRIER] Mise en place — Peser et mesurer toutes les denrées, vérifier leur fraîcheur.</v>
      </c>
      <c r="C45"/>
      <c r="D45"/>
    </row>
    <row r="46">
      <c r="A46" t="s" s="17">
        <v>158</v>
      </c>
      <c r="B46" t="str" s="14">
        <f>"[TRIER] "&amp;Procedure!D17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46"/>
      <c r="D46"/>
    </row>
    <row r="47">
      <c r="A47" t="s" s="17">
        <v>160</v>
      </c>
      <c r="B47" t="str" s="14">
        <f>"[FOURRER] "&amp;Procedure!D18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47"/>
      <c r="D47"/>
    </row>
    <row r="48">
      <c r="A48"/>
      <c r="B48" t="s">
        <v>172</v>
      </c>
      <c r="C48" s="11">
        <f>'Besoins'!$B$2*0.02</f>
        <v>0.02</v>
      </c>
      <c r="D48" t="s">
        <v>42</v>
      </c>
    </row>
    <row r="49">
      <c r="A49"/>
      <c r="B49" t="str">
        <f>Besoins!B12</f>
        <v>Thym séché</v>
      </c>
      <c r="C49" s="11">
        <f>Besoins!E12</f>
        <v>0.001</v>
      </c>
      <c r="D49" t="str">
        <f>Besoins!F12</f>
        <v>kg</v>
      </c>
    </row>
    <row r="50">
      <c r="A50"/>
      <c r="B50" t="str">
        <f>Besoins!B11</f>
        <v>Laurier sauce feuilles</v>
      </c>
      <c r="C50" s="11">
        <f>Besoins!E11</f>
        <v>0.001</v>
      </c>
      <c r="D50" t="str">
        <f>Besoins!F11</f>
        <v>kg</v>
      </c>
    </row>
    <row r="51">
      <c r="A51"/>
      <c r="B51"/>
      <c r="C51"/>
      <c r="D51"/>
    </row>
    <row r="52">
      <c r="A52" t="s" s="16">
        <v>173</v>
      </c>
      <c r="B52"/>
      <c r="C52"/>
      <c r="D52"/>
    </row>
    <row r="53">
      <c r="A53" t="s" s="17">
        <v>157</v>
      </c>
      <c r="B53" t="str" s="14">
        <f>"[METTRE EN PLACE] "&amp;Procedure!D19</f>
        <v>[METTRE EN PLACE] Mettre en place le poste de travail — Peser, mesurer, contrôler les denrées. Tamiser la farine. Découper le beurre en parcelles.</v>
      </c>
      <c r="C53"/>
      <c r="D53"/>
    </row>
    <row r="54">
      <c r="A54"/>
      <c r="B54" t="s">
        <v>166</v>
      </c>
      <c r="C54" s="11">
        <f>'Besoins'!$B$2*0.05</f>
        <v>0.05</v>
      </c>
      <c r="D54" t="s">
        <v>42</v>
      </c>
    </row>
    <row r="55">
      <c r="A55"/>
      <c r="B55" t="str">
        <f>Besoins!B13</f>
        <v>Farine de blé T55</v>
      </c>
      <c r="C55" s="11">
        <f>Besoins!E13</f>
        <v>0.05</v>
      </c>
      <c r="D55" t="str">
        <f>Besoins!F13</f>
        <v>kg</v>
      </c>
    </row>
    <row r="56">
      <c r="A56" t="s" s="17">
        <v>158</v>
      </c>
      <c r="B56" t="str" s="14">
        <f>"[ÉTUVER] "&amp;Procedure!D20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56"/>
      <c r="D56"/>
    </row>
    <row r="57">
      <c r="A57" t="s" s="17">
        <v>160</v>
      </c>
      <c r="B57" t="str" s="14">
        <f>"[RÉDUIRE] "&amp;Procedure!D21</f>
        <v>[RÉDUIRE] Cuire le roux blanc — Cuire très doucement à feu réduit, sans arrêter de mélanger à la spatule en exoglass, jusqu'à ce qu'il blanchisse et devienne mousseux : on dit alors qu'il « fleurit » (3 à 4 min).</v>
      </c>
      <c r="C57"/>
      <c r="D57"/>
    </row>
    <row r="58">
      <c r="A58"/>
      <c r="B58" t="str" s="18">
        <f>"ℹ "&amp;Procedure!E21</f>
        <v>ℹ</v>
      </c>
      <c r="C58"/>
      <c r="D58"/>
    </row>
    <row r="59">
      <c r="A59" t="s" s="17">
        <v>162</v>
      </c>
      <c r="B59" t="str" s="14">
        <f>"[REFROIDIR] "&amp;Procedure!D22</f>
        <v>[REFROIDIR] Arrêter la cuisson — Retirer immédiatement la sauteuse du feu et refroidir rapidement le roux. Si nécessaire, plonger le fond de la sauteuse dans une plaque ou une calotte contenant de l'eau froide.</v>
      </c>
      <c r="C59"/>
      <c r="D59"/>
    </row>
    <row r="60">
      <c r="A60"/>
      <c r="B60"/>
      <c r="C60"/>
      <c r="D60"/>
    </row>
    <row r="61">
      <c r="A61" t="s" s="19">
        <v>22</v>
      </c>
      <c r="B61"/>
      <c r="C61"/>
      <c r="D61"/>
    </row>
  </sheetData>
  <sheetProtection sheet="1" formatRows="0" formatColumns="0"/>
  <mergeCells count="37">
    <mergeCell ref="A1:D1"/>
    <mergeCell ref="A2:D2"/>
    <mergeCell ref="A4:D4"/>
    <mergeCell ref="B5:D5"/>
    <mergeCell ref="B6:D6"/>
    <mergeCell ref="B8:D8"/>
    <mergeCell ref="B10:D10"/>
    <mergeCell ref="B12:D12"/>
    <mergeCell ref="B13:D13"/>
    <mergeCell ref="B14:D14"/>
    <mergeCell ref="B15:D15"/>
    <mergeCell ref="B16:D16"/>
    <mergeCell ref="B18:D18"/>
    <mergeCell ref="A20:D20"/>
    <mergeCell ref="B21:D21"/>
    <mergeCell ref="B22:D22"/>
    <mergeCell ref="B23:D23"/>
    <mergeCell ref="B25:D25"/>
    <mergeCell ref="B26:D26"/>
    <mergeCell ref="B31:D31"/>
    <mergeCell ref="B32:D32"/>
    <mergeCell ref="B38:D38"/>
    <mergeCell ref="B39:D39"/>
    <mergeCell ref="B40:D40"/>
    <mergeCell ref="B41:D41"/>
    <mergeCell ref="B42:D42"/>
    <mergeCell ref="A44:D44"/>
    <mergeCell ref="B45:D45"/>
    <mergeCell ref="B46:D46"/>
    <mergeCell ref="B47:D47"/>
    <mergeCell ref="A52:D52"/>
    <mergeCell ref="B53:D53"/>
    <mergeCell ref="B56:D56"/>
    <mergeCell ref="B57:D57"/>
    <mergeCell ref="B58:D58"/>
    <mergeCell ref="B59:D59"/>
    <mergeCell ref="A61:D6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2026-10-30T16:50:22Z</dcterms:created>
  <dc:title>VELOUTÉ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2026-10-30T16:50:22Z</dcterms:modified>
  <cp:revision>1</cp:revision>
</cp:coreProperties>
</file>