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<sst xmlns="http://schemas.openxmlformats.org/spreadsheetml/2006/main" count="171" uniqueCount="171">
  <si>
    <t>Fiche technique</t>
  </si>
  <si>
    <t>Nom</t>
  </si>
  <si>
    <t>SAUCE ESPAGNOLE</t>
  </si>
  <si>
    <t>Code</t>
  </si>
  <si>
    <t>GRO_CDR_B276</t>
  </si>
  <si>
    <t>Classe</t>
  </si>
  <si>
    <t>Sauces brunes et dérivées (CUI.SAU.BRUNES)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</si>
  <si>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</si>
  <si>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</si>
  <si>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</si>
  <si>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</si>
  <si>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</si>
  <si>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</si>
  <si>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</si>
  <si>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</si>
  <si>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</si>
  <si>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</si>
  <si>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</si>
  <si>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</si>
  <si>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</si>
  <si>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</si>
  <si>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14:43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</si>
  <si>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</si>
  <si>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</si>
  <si>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</si>
  <si>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</si>
  <si>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</si>
  <si>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</si>
  <si>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</si>
  <si>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</si>
  <si>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</si>
  <si>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</si>
  <si>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</si>
  <si>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</si>
  <si>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</si>
  <si>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CONC-TOMATE</t>
  </si>
  <si>
    <t>Concentré de tomate double</t>
  </si>
  <si>
    <t>Concentrés et purées cuisines</t>
  </si>
  <si>
    <t>pc</t>
  </si>
  <si>
    <t>EPI-POIVRE-NOIR</t>
  </si>
  <si>
    <t>Poivre noir moulu</t>
  </si>
  <si>
    <t>Épices en poudre et graines</t>
  </si>
  <si>
    <t>kg</t>
  </si>
  <si>
    <t>HER-LAURIER</t>
  </si>
  <si>
    <t>Laurier sauce feuilles</t>
  </si>
  <si>
    <t>Herbes aromatiques séchées</t>
  </si>
  <si>
    <t>HER-THYM</t>
  </si>
  <si>
    <t>Thym séché</t>
  </si>
  <si>
    <t>FAR-T55</t>
  </si>
  <si>
    <t>Farine de blé T55</t>
  </si>
  <si>
    <t>Farines de blé</t>
  </si>
  <si>
    <t>BEU-CUISINE</t>
  </si>
  <si>
    <t>Beurre de cuisine bloc 10 kg</t>
  </si>
  <si>
    <t>Beurres et margarines</t>
  </si>
  <si>
    <t>RNM17710123</t>
  </si>
  <si>
    <t>AIL frais France cat.I 60-80mm</t>
  </si>
  <si>
    <t>Légumes</t>
  </si>
  <si>
    <t>RNM0420123</t>
  </si>
  <si>
    <t>CAROTTE France extra colis 12kg</t>
  </si>
  <si>
    <t>RNM27820123</t>
  </si>
  <si>
    <t>OIGNON jaune France cat.I 60-80mm</t>
  </si>
  <si>
    <t>00002622</t>
  </si>
  <si>
    <t>Parures et pieds de champignons</t>
  </si>
  <si>
    <t>RNM6520160</t>
  </si>
  <si>
    <t>PERSIL simple France botte</t>
  </si>
  <si>
    <t>bte</t>
  </si>
  <si>
    <t>RNM9360123</t>
  </si>
  <si>
    <t>TOMATE ronde Maroc cat.I 67-82mm</t>
  </si>
  <si>
    <t>POITRINE-FRAICHE</t>
  </si>
  <si>
    <t>Poitrine de porc fraîche</t>
  </si>
  <si>
    <t>Porc frais</t>
  </si>
  <si>
    <t>00002616</t>
  </si>
  <si>
    <t>Os de veau (pieds, jarret)</t>
  </si>
  <si>
    <t>Veau</t>
  </si>
  <si>
    <t>Total</t>
  </si>
  <si>
    <t>Niveau</t>
  </si>
  <si>
    <t>Composant</t>
  </si>
  <si>
    <t>Type</t>
  </si>
  <si>
    <t>Quantité (pour 1 lt)</t>
  </si>
  <si>
    <t>recette</t>
  </si>
  <si>
    <t>Sauces brunes et dérivées</t>
  </si>
  <si>
    <t xml:space="preserve">    ↳ FOND BRUN DE VEAU</t>
  </si>
  <si>
    <t>Fonds et bouillons de base</t>
  </si>
  <si>
    <t xml:space="preserve">        ↳ Os de veau (pieds, jarret)</t>
  </si>
  <si>
    <t>matiere</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</si>
  <si>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</si>
  <si>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</si>
  <si>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</si>
  <si>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</si>
  <si>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</si>
  <si>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Préparations de base cuisine</t>
  </si>
  <si>
    <t xml:space="preserve">            ↳ PERSIL PLAT (KG)</t>
  </si>
  <si>
    <t>Conversions diverses</t>
  </si>
  <si>
    <t xml:space="preserve">                ↳ PERSIL simple France botte</t>
  </si>
  <si>
    <t xml:space="preserve">            ↳ Thym séché</t>
  </si>
  <si>
    <t xml:space="preserve">            ↳ Laurier sauce feuilles</t>
  </si>
  <si>
    <t xml:space="preserve">        ↳ Eau (robinet - moy. France 2026)</t>
  </si>
  <si>
    <t xml:space="preserve">    ↳ Poitrine de porc fraîche</t>
  </si>
  <si>
    <t xml:space="preserve">    ↳ CAROTTE France extra colis 12kg</t>
  </si>
  <si>
    <t xml:space="preserve">    ↳ OIGNON jaune France cat.I 60-80mm</t>
  </si>
  <si>
    <t xml:space="preserve">    ↳ TOMATE ronde Maroc cat.I 67-82mm</t>
  </si>
  <si>
    <t xml:space="preserve">    ↳ Concentré de tomate — boîte 4/4 (collectivité)</t>
  </si>
  <si>
    <t>Préparations de base collectivité</t>
  </si>
  <si>
    <t xml:space="preserve">        ↳ Concentré de tomate double</t>
  </si>
  <si>
    <t xml:space="preserve">    ↳ Parures et pieds de champignons</t>
  </si>
  <si>
    <t xml:space="preserve">    ↳ AIL frais France cat.I 60-80mm</t>
  </si>
  <si>
    <t xml:space="preserve">    ↳ BOUQUET GARNI</t>
  </si>
  <si>
    <t xml:space="preserve">        ↳ PERSIL PLAT (KG)</t>
  </si>
  <si>
    <t xml:space="preserve">            ↳ PERSIL simple France botte</t>
  </si>
  <si>
    <t xml:space="preserve">        ↳ Thym séché</t>
  </si>
  <si>
    <t xml:space="preserve">        ↳ Laurier sauce feuilles</t>
  </si>
  <si>
    <t xml:space="preserve">    ↳ ROUX BRUN</t>
  </si>
  <si>
    <t>Roux et liaisons de base</t>
  </si>
  <si>
    <t xml:space="preserve">        ↳ Beurre de cuisine bloc 10 kg</t>
  </si>
  <si>
    <t xml:space="preserve">        ↳ Farine de blé T55</t>
  </si>
  <si>
    <t xml:space="preserve">    ↳ Poivre noir moulu</t>
  </si>
  <si>
    <t>Recette</t>
  </si>
  <si>
    <t>#</t>
  </si>
  <si>
    <t>Verbe</t>
  </si>
  <si>
    <t>Étape</t>
  </si>
  <si>
    <t>Précision technique</t>
  </si>
  <si>
    <t>Durée</t>
  </si>
  <si>
    <t>METTRE EN PLACE</t>
  </si>
  <si>
    <t>Mettre en place le poste de travail — Peser, mesurer et contrôler les denrées.</t>
  </si>
  <si>
    <t>PRÉPARER</t>
  </si>
  <si>
    <t>ÉTUVER</t>
  </si>
  <si>
    <t>Mettre le fond brun de veau à bouillir.</t>
  </si>
  <si>
    <t>INCORPORER</t>
  </si>
  <si>
    <t>VERSER</t>
  </si>
  <si>
    <t>CUIRE</t>
  </si>
  <si>
    <t>1h à 1h30 selon quantité</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</si>
  <si>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</si>
  <si>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</si>
  <si>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</si>
  <si>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</si>
  <si>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</si>
  <si>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</si>
  <si>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</si>
  <si>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Mise en place — Peser et mesurer toutes les denrées, vérifier leur fraîcheur.</t>
  </si>
  <si>
    <t>FOURRER</t>
  </si>
  <si>
    <t>Concentré de tomate — boîte 4/4 (collectivité)</t>
  </si>
  <si>
    <t>ROUX BRUN</t>
  </si>
  <si>
    <t>Mettre en place le poste de travail — Peser, mesurer, contrôler les denrées. Tamiser la farine. Découper le beurre en parcelles.</t>
  </si>
  <si>
    <t>6 à 8 min</t>
  </si>
  <si>
    <t>REFROIDIR</t>
  </si>
  <si>
    <t>Fiche technique — SAUCE ESPAGNOLE</t>
  </si>
  <si>
    <t>SAUCE ESPAGNOLE  GRO_CDR_B276</t>
  </si>
  <si>
    <t>1.</t>
  </si>
  <si>
    <t>2.</t>
  </si>
  <si>
    <t xml:space="preserve">    CAROTTE France extra colis 12kg</t>
  </si>
  <si>
    <t xml:space="preserve">    OIGNON jaune France cat.I 60-80mm</t>
  </si>
  <si>
    <t xml:space="preserve">    AIL frais France cat.I 60-80mm</t>
  </si>
  <si>
    <t xml:space="preserve">    BOUQUET GARNI</t>
  </si>
  <si>
    <t>3.</t>
  </si>
  <si>
    <t xml:space="preserve">    FOND BRUN DE VEAU</t>
  </si>
  <si>
    <t>4.</t>
  </si>
  <si>
    <t xml:space="preserve">    Concentré de tomate — boîte 4/4 (collectivité)</t>
  </si>
  <si>
    <t xml:space="preserve">    ROUX BRUN</t>
  </si>
  <si>
    <t>5.</t>
  </si>
  <si>
    <t xml:space="preserve">    TOMATE ronde Maroc cat.I 67-82mm</t>
  </si>
  <si>
    <t>6.</t>
  </si>
  <si>
    <t>7.</t>
  </si>
  <si>
    <t>↳ FOND BRUN DE VEAU  GRO_CDR_B258</t>
  </si>
  <si>
    <t>8.</t>
  </si>
  <si>
    <t>9.</t>
  </si>
  <si>
    <t>↳ BOUQUET GARNI  BPI-CUI-BGT-GRN</t>
  </si>
  <si>
    <t xml:space="preserve">    PERSIL PLAT (KG) (conv.)</t>
  </si>
  <si>
    <t xml:space="preserve">    Thym séché</t>
  </si>
  <si>
    <t xml:space="preserve">    Laurier sauce feuilles</t>
  </si>
  <si>
    <t>↳ Concentré de tomate — boîte 4/4 (collectivité)  GRO-CONC-TOMATE</t>
  </si>
  <si>
    <t>↳ ROUX BRUN  GRO_CDR_B280B</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</si>
</sst>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7.4307522727273</v>
      </c>
    </row>
    <row r="12">
      <c r="A12" t="s" s="3">
        <v>17</v>
      </c>
      <c r="B12" s="4">
        <v>7.4307522727273</v>
      </c>
    </row>
    <row r="13">
      <c r="A13"/>
      <c r="B13"/>
    </row>
    <row r="14">
      <c r="A14" t="s" s="5">
        <v>18</v>
      </c>
      <c r="B14" t="s" s="5">
        <v>15</v>
      </c>
    </row>
    <row r="15">
      <c r="A15" t="s" s="5">
        <v>19</v>
      </c>
      <c r="B15" s="6">
        <v>7.4307522727273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2.25</v>
      </c>
      <c r="E7" s="11">
        <f>D7*$B$2</f>
        <v>2.25</v>
      </c>
      <c r="F7" t="s">
        <v>25</v>
      </c>
      <c r="G7" s="4">
        <f>E7*0.0043</f>
        <v>0.009675</v>
      </c>
    </row>
    <row r="8">
      <c r="A8" t="s">
        <v>35</v>
      </c>
      <c r="B8" t="s">
        <v>36</v>
      </c>
      <c r="C8" t="s">
        <v>37</v>
      </c>
      <c r="D8" s="9">
        <v>0.045455</v>
      </c>
      <c r="E8" s="11">
        <f>D8*$B$2</f>
        <v>0.045455</v>
      </c>
      <c r="F8" t="s">
        <v>38</v>
      </c>
      <c r="G8" s="4">
        <f>E8*12.5998740013</f>
        <v>0.572727</v>
      </c>
    </row>
    <row r="9">
      <c r="A9" t="s">
        <v>39</v>
      </c>
      <c r="B9" t="s">
        <v>40</v>
      </c>
      <c r="C9" t="s">
        <v>41</v>
      </c>
      <c r="D9" s="9">
        <v>0.001</v>
      </c>
      <c r="E9" s="11">
        <f>D9*$B$2</f>
        <v>0.001</v>
      </c>
      <c r="F9" t="s">
        <v>42</v>
      </c>
      <c r="G9" s="4">
        <f>E9*12.5</f>
        <v>0.0125</v>
      </c>
    </row>
    <row r="10">
      <c r="A10" t="s">
        <v>43</v>
      </c>
      <c r="B10" t="s">
        <v>44</v>
      </c>
      <c r="C10" t="s">
        <v>45</v>
      </c>
      <c r="D10" s="9">
        <v>0.0025</v>
      </c>
      <c r="E10" s="11">
        <f>D10*$B$2</f>
        <v>0.0025</v>
      </c>
      <c r="F10" t="s">
        <v>42</v>
      </c>
      <c r="G10" s="4">
        <f>E10*9.8</f>
        <v>0.0245</v>
      </c>
    </row>
    <row r="11">
      <c r="A11" t="s">
        <v>46</v>
      </c>
      <c r="B11" t="s">
        <v>47</v>
      </c>
      <c r="C11" t="s">
        <v>45</v>
      </c>
      <c r="D11" s="9">
        <v>0.0025</v>
      </c>
      <c r="E11" s="11">
        <f>D11*$B$2</f>
        <v>0.0025</v>
      </c>
      <c r="F11" t="s">
        <v>42</v>
      </c>
      <c r="G11" s="4">
        <f>E11*8.5</f>
        <v>0.02125</v>
      </c>
    </row>
    <row r="12">
      <c r="A12" t="s">
        <v>48</v>
      </c>
      <c r="B12" t="s">
        <v>49</v>
      </c>
      <c r="C12" t="s">
        <v>50</v>
      </c>
      <c r="D12" s="9">
        <v>0.06</v>
      </c>
      <c r="E12" s="11">
        <f>D12*$B$2</f>
        <v>0.06</v>
      </c>
      <c r="F12" t="s">
        <v>42</v>
      </c>
      <c r="G12" s="4">
        <f>E12*0.56</f>
        <v>0.0336</v>
      </c>
    </row>
    <row r="13">
      <c r="A13" t="s">
        <v>51</v>
      </c>
      <c r="B13" t="s">
        <v>52</v>
      </c>
      <c r="C13" t="s">
        <v>53</v>
      </c>
      <c r="D13" s="9">
        <v>0.06</v>
      </c>
      <c r="E13" s="11">
        <f>D13*$B$2</f>
        <v>0.06</v>
      </c>
      <c r="F13" t="s">
        <v>42</v>
      </c>
      <c r="G13" s="4">
        <f>E13*4.9</f>
        <v>0.294</v>
      </c>
    </row>
    <row r="14">
      <c r="A14" t="s">
        <v>54</v>
      </c>
      <c r="B14" t="s">
        <v>55</v>
      </c>
      <c r="C14" t="s">
        <v>56</v>
      </c>
      <c r="D14" s="9">
        <v>0.025</v>
      </c>
      <c r="E14" s="11">
        <f>D14*$B$2</f>
        <v>0.025</v>
      </c>
      <c r="F14" t="s">
        <v>42</v>
      </c>
      <c r="G14" s="4">
        <f>E14*6.5</f>
        <v>0.1625</v>
      </c>
    </row>
    <row r="15">
      <c r="A15" t="s">
        <v>57</v>
      </c>
      <c r="B15" t="s">
        <v>58</v>
      </c>
      <c r="C15" t="s">
        <v>56</v>
      </c>
      <c r="D15" s="9">
        <v>0.2</v>
      </c>
      <c r="E15" s="11">
        <f>D15*$B$2</f>
        <v>0.2</v>
      </c>
      <c r="F15" t="s">
        <v>42</v>
      </c>
      <c r="G15" s="4">
        <f>E15*1.1</f>
        <v>0.22</v>
      </c>
    </row>
    <row r="16">
      <c r="A16" t="s">
        <v>59</v>
      </c>
      <c r="B16" t="s">
        <v>60</v>
      </c>
      <c r="C16" t="s">
        <v>56</v>
      </c>
      <c r="D16" s="9">
        <v>0.2</v>
      </c>
      <c r="E16" s="11">
        <f>D16*$B$2</f>
        <v>0.2</v>
      </c>
      <c r="F16" t="s">
        <v>42</v>
      </c>
      <c r="G16" s="4">
        <f>E16*0.4</f>
        <v>0.08</v>
      </c>
    </row>
    <row r="17">
      <c r="A17" t="s" s="12">
        <v>61</v>
      </c>
      <c r="B17" t="s">
        <v>62</v>
      </c>
      <c r="C17" t="s">
        <v>56</v>
      </c>
      <c r="D17" s="9">
        <v>0.02</v>
      </c>
      <c r="E17" s="11">
        <f>D17*$B$2</f>
        <v>0.02</v>
      </c>
      <c r="F17" t="s">
        <v>42</v>
      </c>
      <c r="G17" s="4">
        <f>E17*1</f>
        <v>0.02</v>
      </c>
    </row>
    <row r="18">
      <c r="A18" t="s">
        <v>63</v>
      </c>
      <c r="B18" t="s">
        <v>64</v>
      </c>
      <c r="C18" t="s">
        <v>56</v>
      </c>
      <c r="D18" s="9">
        <v>0.5</v>
      </c>
      <c r="E18" s="11">
        <f>D18*$B$2</f>
        <v>0.5</v>
      </c>
      <c r="F18" t="s">
        <v>65</v>
      </c>
      <c r="G18" s="4">
        <f>E18*0.45</f>
        <v>0.225</v>
      </c>
    </row>
    <row r="19">
      <c r="A19" t="s">
        <v>66</v>
      </c>
      <c r="B19" t="s">
        <v>67</v>
      </c>
      <c r="C19" t="s">
        <v>56</v>
      </c>
      <c r="D19" s="9">
        <v>0.6</v>
      </c>
      <c r="E19" s="11">
        <f>D19*$B$2</f>
        <v>0.6</v>
      </c>
      <c r="F19" t="s">
        <v>42</v>
      </c>
      <c r="G19" s="4">
        <f>E19*2.8</f>
        <v>1.68</v>
      </c>
    </row>
    <row r="20">
      <c r="A20" t="s">
        <v>68</v>
      </c>
      <c r="B20" t="s">
        <v>69</v>
      </c>
      <c r="C20" t="s">
        <v>70</v>
      </c>
      <c r="D20" s="9">
        <v>0.05</v>
      </c>
      <c r="E20" s="11">
        <f>D20*$B$2</f>
        <v>0.05</v>
      </c>
      <c r="F20" t="s">
        <v>42</v>
      </c>
      <c r="G20" s="4">
        <f>E20*6.5</f>
        <v>0.325</v>
      </c>
    </row>
    <row r="21">
      <c r="A21" t="s" s="12">
        <v>71</v>
      </c>
      <c r="B21" t="s">
        <v>72</v>
      </c>
      <c r="C21" t="s">
        <v>73</v>
      </c>
      <c r="D21" s="9">
        <v>1.5</v>
      </c>
      <c r="E21" s="11">
        <f>D21*$B$2</f>
        <v>1.5</v>
      </c>
      <c r="F21" t="s">
        <v>42</v>
      </c>
      <c r="G21" s="4">
        <f>E21*2.5</f>
        <v>3.75</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v>
      </c>
      <c r="E2" t="s">
        <v>25</v>
      </c>
      <c r="F2" t="s">
        <v>80</v>
      </c>
    </row>
    <row r="3">
      <c r="A3">
        <v>1</v>
      </c>
      <c r="B3" t="s">
        <v>81</v>
      </c>
      <c r="C3" t="s">
        <v>79</v>
      </c>
      <c r="D3" s="11">
        <v>1.5</v>
      </c>
      <c r="E3" t="s">
        <v>25</v>
      </c>
      <c r="F3" t="s">
        <v>82</v>
      </c>
    </row>
    <row r="4">
      <c r="A4">
        <v>2</v>
      </c>
      <c r="B4" t="s">
        <v>83</v>
      </c>
      <c r="C4" t="s">
        <v>84</v>
      </c>
      <c r="D4" s="11">
        <v>1.5</v>
      </c>
      <c r="E4" t="s">
        <v>42</v>
      </c>
      <c r="F4" t="s">
        <v>73</v>
      </c>
    </row>
    <row r="5">
      <c r="A5">
        <v>2</v>
      </c>
      <c r="B5" t="s">
        <v>85</v>
      </c>
      <c r="C5" t="s">
        <v>84</v>
      </c>
      <c r="D5" s="11">
        <v>0.15</v>
      </c>
      <c r="E5" t="s">
        <v>42</v>
      </c>
      <c r="F5" t="s">
        <v>56</v>
      </c>
    </row>
    <row r="6">
      <c r="A6">
        <v>2</v>
      </c>
      <c r="B6" t="s">
        <v>86</v>
      </c>
      <c r="C6" t="s">
        <v>84</v>
      </c>
      <c r="D6" s="11">
        <v>0.15</v>
      </c>
      <c r="E6" t="s">
        <v>42</v>
      </c>
      <c r="F6" t="s">
        <v>56</v>
      </c>
    </row>
    <row r="7">
      <c r="A7">
        <v>2</v>
      </c>
      <c r="B7" t="s">
        <v>87</v>
      </c>
      <c r="C7" t="s">
        <v>84</v>
      </c>
      <c r="D7" s="11">
        <v>0.015</v>
      </c>
      <c r="E7" t="s">
        <v>42</v>
      </c>
      <c r="F7" t="s">
        <v>56</v>
      </c>
    </row>
    <row r="8">
      <c r="A8">
        <v>2</v>
      </c>
      <c r="B8" t="s">
        <v>88</v>
      </c>
      <c r="C8" t="s">
        <v>84</v>
      </c>
      <c r="D8" s="11">
        <v>0.3</v>
      </c>
      <c r="E8" t="s">
        <v>42</v>
      </c>
      <c r="F8" t="s">
        <v>56</v>
      </c>
    </row>
    <row r="9">
      <c r="A9">
        <v>2</v>
      </c>
      <c r="B9" t="s">
        <v>89</v>
      </c>
      <c r="C9" t="s">
        <v>79</v>
      </c>
      <c r="D9" s="11">
        <v>1.5</v>
      </c>
      <c r="E9" t="s">
        <v>38</v>
      </c>
      <c r="F9" t="s">
        <v>90</v>
      </c>
    </row>
    <row r="10">
      <c r="A10">
        <v>3</v>
      </c>
      <c r="B10" t="s">
        <v>91</v>
      </c>
      <c r="C10" t="s">
        <v>79</v>
      </c>
      <c r="D10" s="11">
        <v>0.03</v>
      </c>
      <c r="E10" t="s">
        <v>42</v>
      </c>
      <c r="F10" t="s">
        <v>92</v>
      </c>
    </row>
    <row r="11">
      <c r="A11">
        <v>4</v>
      </c>
      <c r="B11" t="s">
        <v>93</v>
      </c>
      <c r="C11" t="s">
        <v>84</v>
      </c>
      <c r="D11" s="11">
        <v>0.3</v>
      </c>
      <c r="E11" t="s">
        <v>65</v>
      </c>
      <c r="F11" t="s">
        <v>56</v>
      </c>
    </row>
    <row r="12">
      <c r="A12">
        <v>3</v>
      </c>
      <c r="B12" t="s">
        <v>94</v>
      </c>
      <c r="C12" t="s">
        <v>84</v>
      </c>
      <c r="D12" s="11">
        <v>0.002</v>
      </c>
      <c r="E12" t="s">
        <v>42</v>
      </c>
      <c r="F12" t="s">
        <v>45</v>
      </c>
    </row>
    <row r="13">
      <c r="A13">
        <v>3</v>
      </c>
      <c r="B13" t="s">
        <v>95</v>
      </c>
      <c r="C13" t="s">
        <v>84</v>
      </c>
      <c r="D13" s="11">
        <v>0.002</v>
      </c>
      <c r="E13" t="s">
        <v>42</v>
      </c>
      <c r="F13" t="s">
        <v>45</v>
      </c>
    </row>
    <row r="14">
      <c r="A14">
        <v>2</v>
      </c>
      <c r="B14" t="s">
        <v>96</v>
      </c>
      <c r="C14" t="s">
        <v>84</v>
      </c>
      <c r="D14" s="11">
        <v>2.25</v>
      </c>
      <c r="E14" t="s">
        <v>25</v>
      </c>
      <c r="F14" t="s">
        <v>34</v>
      </c>
    </row>
    <row r="15">
      <c r="A15">
        <v>1</v>
      </c>
      <c r="B15" t="s">
        <v>97</v>
      </c>
      <c r="C15" t="s">
        <v>84</v>
      </c>
      <c r="D15" s="11">
        <v>0.05</v>
      </c>
      <c r="E15" t="s">
        <v>42</v>
      </c>
      <c r="F15" t="s">
        <v>70</v>
      </c>
    </row>
    <row r="16">
      <c r="A16">
        <v>1</v>
      </c>
      <c r="B16" t="s">
        <v>98</v>
      </c>
      <c r="C16" t="s">
        <v>84</v>
      </c>
      <c r="D16" s="11">
        <v>0.05</v>
      </c>
      <c r="E16" t="s">
        <v>42</v>
      </c>
      <c r="F16" t="s">
        <v>56</v>
      </c>
    </row>
    <row r="17">
      <c r="A17">
        <v>1</v>
      </c>
      <c r="B17" t="s">
        <v>99</v>
      </c>
      <c r="C17" t="s">
        <v>84</v>
      </c>
      <c r="D17" s="11">
        <v>0.05</v>
      </c>
      <c r="E17" t="s">
        <v>42</v>
      </c>
      <c r="F17" t="s">
        <v>56</v>
      </c>
    </row>
    <row r="18">
      <c r="A18">
        <v>1</v>
      </c>
      <c r="B18" t="s">
        <v>100</v>
      </c>
      <c r="C18" t="s">
        <v>84</v>
      </c>
      <c r="D18" s="11">
        <v>0.3</v>
      </c>
      <c r="E18" t="s">
        <v>42</v>
      </c>
      <c r="F18" t="s">
        <v>56</v>
      </c>
    </row>
    <row r="19">
      <c r="A19">
        <v>1</v>
      </c>
      <c r="B19" t="s">
        <v>101</v>
      </c>
      <c r="C19" t="s">
        <v>79</v>
      </c>
      <c r="D19" s="11">
        <v>0.04</v>
      </c>
      <c r="E19" t="s">
        <v>42</v>
      </c>
      <c r="F19" t="s">
        <v>102</v>
      </c>
    </row>
    <row r="20">
      <c r="A20">
        <v>2</v>
      </c>
      <c r="B20" t="s">
        <v>103</v>
      </c>
      <c r="C20" t="s">
        <v>84</v>
      </c>
      <c r="D20" s="11">
        <v>0.045</v>
      </c>
      <c r="E20" t="s">
        <v>38</v>
      </c>
      <c r="F20" t="s">
        <v>37</v>
      </c>
    </row>
    <row r="21">
      <c r="A21">
        <v>1</v>
      </c>
      <c r="B21" t="s">
        <v>104</v>
      </c>
      <c r="C21" t="s">
        <v>84</v>
      </c>
      <c r="D21" s="11">
        <v>0.02</v>
      </c>
      <c r="E21" t="s">
        <v>42</v>
      </c>
      <c r="F21" t="s">
        <v>56</v>
      </c>
    </row>
    <row r="22">
      <c r="A22">
        <v>1</v>
      </c>
      <c r="B22" t="s">
        <v>105</v>
      </c>
      <c r="C22" t="s">
        <v>84</v>
      </c>
      <c r="D22" s="11">
        <v>0.01</v>
      </c>
      <c r="E22" t="s">
        <v>42</v>
      </c>
      <c r="F22" t="s">
        <v>56</v>
      </c>
    </row>
    <row r="23">
      <c r="A23">
        <v>1</v>
      </c>
      <c r="B23" t="s">
        <v>106</v>
      </c>
      <c r="C23" t="s">
        <v>79</v>
      </c>
      <c r="D23" s="11">
        <v>1</v>
      </c>
      <c r="E23" t="s">
        <v>38</v>
      </c>
      <c r="F23" t="s">
        <v>90</v>
      </c>
    </row>
    <row r="24">
      <c r="A24">
        <v>2</v>
      </c>
      <c r="B24" t="s">
        <v>107</v>
      </c>
      <c r="C24" t="s">
        <v>79</v>
      </c>
      <c r="D24" s="11">
        <v>0.02</v>
      </c>
      <c r="E24" t="s">
        <v>42</v>
      </c>
      <c r="F24" t="s">
        <v>92</v>
      </c>
    </row>
    <row r="25">
      <c r="A25">
        <v>3</v>
      </c>
      <c r="B25" t="s">
        <v>108</v>
      </c>
      <c r="C25" t="s">
        <v>84</v>
      </c>
      <c r="D25" s="11">
        <v>0.2</v>
      </c>
      <c r="E25" t="s">
        <v>65</v>
      </c>
      <c r="F25" t="s">
        <v>56</v>
      </c>
    </row>
    <row r="26">
      <c r="A26">
        <v>2</v>
      </c>
      <c r="B26" t="s">
        <v>109</v>
      </c>
      <c r="C26" t="s">
        <v>84</v>
      </c>
      <c r="D26" s="11">
        <v>0.001</v>
      </c>
      <c r="E26" t="s">
        <v>42</v>
      </c>
      <c r="F26" t="s">
        <v>45</v>
      </c>
    </row>
    <row r="27">
      <c r="A27">
        <v>2</v>
      </c>
      <c r="B27" t="s">
        <v>110</v>
      </c>
      <c r="C27" t="s">
        <v>84</v>
      </c>
      <c r="D27" s="11">
        <v>0.001</v>
      </c>
      <c r="E27" t="s">
        <v>42</v>
      </c>
      <c r="F27" t="s">
        <v>45</v>
      </c>
    </row>
    <row r="28">
      <c r="A28">
        <v>1</v>
      </c>
      <c r="B28" t="s">
        <v>111</v>
      </c>
      <c r="C28" t="s">
        <v>79</v>
      </c>
      <c r="D28" s="11">
        <v>0.12</v>
      </c>
      <c r="E28" t="s">
        <v>42</v>
      </c>
      <c r="F28" t="s">
        <v>112</v>
      </c>
    </row>
    <row r="29">
      <c r="A29">
        <v>2</v>
      </c>
      <c r="B29" t="s">
        <v>113</v>
      </c>
      <c r="C29" t="s">
        <v>84</v>
      </c>
      <c r="D29" s="11">
        <v>0.06</v>
      </c>
      <c r="E29" t="s">
        <v>42</v>
      </c>
      <c r="F29" t="s">
        <v>53</v>
      </c>
    </row>
    <row r="30">
      <c r="A30">
        <v>2</v>
      </c>
      <c r="B30" t="s">
        <v>114</v>
      </c>
      <c r="C30" t="s">
        <v>84</v>
      </c>
      <c r="D30" s="11">
        <v>0.06</v>
      </c>
      <c r="E30" t="s">
        <v>42</v>
      </c>
      <c r="F30" t="s">
        <v>50</v>
      </c>
    </row>
    <row r="31">
      <c r="A31">
        <v>1</v>
      </c>
      <c r="B31" t="s">
        <v>115</v>
      </c>
      <c r="C31" t="s">
        <v>84</v>
      </c>
      <c r="D31" s="11">
        <v>0.001</v>
      </c>
      <c r="E31" t="s">
        <v>42</v>
      </c>
      <c r="F3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t="s">
        <v>122</v>
      </c>
      <c r="D2" t="s" s="14">
        <v>123</v>
      </c>
      <c r="E2" t="s" s="14"/>
      <c r="F2"/>
    </row>
    <row r="3">
      <c r="A3" t="s">
        <v>2</v>
      </c>
      <c r="B3">
        <v>2</v>
      </c>
      <c r="C3" t="s">
        <v>124</v>
      </c>
      <c r="D3" t="inlineStr" s="14">
        <is>
          <t>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t>
        </is>
      </c>
      <c r="E3" t="s" s="14"/>
      <c r="F3"/>
    </row>
    <row r="4">
      <c r="A4" t="s">
        <v>2</v>
      </c>
      <c r="B4">
        <v>3</v>
      </c>
      <c r="C4" t="s">
        <v>125</v>
      </c>
      <c r="D4" t="s" s="14">
        <v>126</v>
      </c>
      <c r="E4" t="s" s="14"/>
      <c r="F4"/>
    </row>
    <row r="5">
      <c r="A5" t="s">
        <v>2</v>
      </c>
      <c r="B5">
        <v>4</v>
      </c>
      <c r="C5" t="s">
        <v>125</v>
      </c>
      <c r="D5" t="inlineStr" s="14">
        <is>
          <t>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t>
        </is>
      </c>
      <c r="E5" t="s" s="14"/>
      <c r="F5"/>
    </row>
    <row r="6">
      <c r="A6" t="s">
        <v>2</v>
      </c>
      <c r="B6">
        <v>5</v>
      </c>
      <c r="C6" t="s">
        <v>127</v>
      </c>
      <c r="D6" t="inlineStr" s="14">
        <is>
          <t>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t>
        </is>
      </c>
      <c r="E6" t="s" s="14"/>
      <c r="F6"/>
    </row>
    <row r="7">
      <c r="A7" t="s">
        <v>2</v>
      </c>
      <c r="B7">
        <v>6</v>
      </c>
      <c r="C7" t="s">
        <v>128</v>
      </c>
      <c r="D7" t="inlineStr" s="14">
        <is>
          <t>Passer la sauce espagnole au chinois — Vérifier l'assaisonnement de la sauce et son onctuosité (si elle est trop épaisse, la détendre avec un peu de fond brun bouillant). Ôter le bouquet garni et passer la sauce au chinois étamine, en foulant légèrement.</t>
        </is>
      </c>
      <c r="E7" t="s" s="14"/>
      <c r="F7"/>
    </row>
    <row r="8">
      <c r="A8" t="s">
        <v>2</v>
      </c>
      <c r="B8">
        <v>7</v>
      </c>
      <c r="C8" t="s">
        <v>129</v>
      </c>
      <c r="D8" t="inlineStr" s="14">
        <is>
          <t>Réserver ou refroidir — La tamponner et la filmer, puis la réserver au bain-marie à une température supérieure à + 63 °C ; ou la refroidir rapidement en la vannant, la filmer et la réserver 24 h au maximum en enceinte réfrigérée à + 3 °C.</t>
        </is>
      </c>
      <c r="E8" t="s" s="14">
        <v>130</v>
      </c>
      <c r="F8"/>
    </row>
    <row r="9">
      <c r="A9" t="s">
        <v>131</v>
      </c>
      <c r="B9">
        <v>1</v>
      </c>
      <c r="C9"/>
      <c r="D9" t="s" s="14">
        <v>132</v>
      </c>
      <c r="E9" t="s" s="14"/>
      <c r="F9"/>
    </row>
    <row r="10">
      <c r="A10" t="s">
        <v>131</v>
      </c>
      <c r="B10">
        <v>2</v>
      </c>
      <c r="C10"/>
      <c r="D10" t="s" s="14">
        <v>133</v>
      </c>
      <c r="E10" t="s" s="14"/>
      <c r="F10"/>
    </row>
    <row r="11">
      <c r="A11" t="s">
        <v>131</v>
      </c>
      <c r="B11">
        <v>3</v>
      </c>
      <c r="C11"/>
      <c r="D11" t="inlineStr" s="14">
        <is>
          <t>Colorer les os au four dans une plaque à rôtir aux dimensions appropriées — Sans matière grasse ; retourner les os fréquemment. Une plaque trop grande fait brûler les sucs (amertume), trop petite empêche une coloration uniforme.</t>
        </is>
      </c>
      <c r="E11" t="s" s="14"/>
      <c r="F11"/>
    </row>
    <row r="12">
      <c r="A12" t="s">
        <v>131</v>
      </c>
      <c r="B12">
        <v>4</v>
      </c>
      <c r="C12"/>
      <c r="D12" t="inlineStr" s="14">
        <is>
          <t>Préparer la garniture aromatique — Éplucher et laver les légumes ; tailler carottes et oignons en gros dés (mirepoix) ; écraser l'ail dégermé ; concasser les tomates sans les monder ; confectionner le bouquet garni.</t>
        </is>
      </c>
      <c r="E12" t="s" s="14"/>
      <c r="F12"/>
    </row>
    <row r="13">
      <c r="A13" t="s">
        <v>131</v>
      </c>
      <c r="B13">
        <v>5</v>
      </c>
      <c r="C13"/>
      <c r="D13" t="inlineStr" s="14">
        <is>
          <t>Ajouter carottes et oignons sur les os presque colorés — Les répartir sans remuer, laisser suer une dizaine de minutes. Débarrasser os et garniture dans un rondeau haut ou une marmite.</t>
        </is>
      </c>
      <c r="E13" t="s" s="14"/>
      <c r="F13"/>
    </row>
    <row r="14">
      <c r="A14" t="s">
        <v>131</v>
      </c>
      <c r="B14">
        <v>6</v>
      </c>
      <c r="C14"/>
      <c r="D14" t="inlineStr" s="14">
        <is>
          <t>Mouiller le fond — Dégraisser complètement la plaque, la déglacer à l'eau froide et verser le déglaçage sur les os ; compléter le mouillement à l'eau froide (ou au fond blanc de veau).</t>
        </is>
      </c>
      <c r="E14" t="s" s="14"/>
      <c r="F14"/>
    </row>
    <row r="15">
      <c r="A15" t="s">
        <v>131</v>
      </c>
      <c r="B15">
        <v>7</v>
      </c>
      <c r="C15"/>
      <c r="D15"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15" t="s" s="14"/>
      <c r="F15"/>
    </row>
    <row r="16">
      <c r="A16" t="s">
        <v>131</v>
      </c>
      <c r="B16">
        <v>8</v>
      </c>
      <c r="C16"/>
      <c r="D16" t="s" s="14">
        <v>134</v>
      </c>
      <c r="E16" t="s" s="14"/>
      <c r="F16"/>
    </row>
    <row r="17">
      <c r="A17" t="s">
        <v>131</v>
      </c>
      <c r="B17">
        <v>9</v>
      </c>
      <c r="C17"/>
      <c r="D17" t="s" s="14">
        <v>135</v>
      </c>
      <c r="E17" t="s" s="14"/>
      <c r="F17"/>
    </row>
    <row r="18">
      <c r="A18" t="s">
        <v>136</v>
      </c>
      <c r="B18">
        <v>1</v>
      </c>
      <c r="C18" t="s">
        <v>137</v>
      </c>
      <c r="D18" t="s" s="14">
        <v>138</v>
      </c>
      <c r="E18" t="s" s="14"/>
      <c r="F18"/>
    </row>
    <row r="19">
      <c r="A19" t="s">
        <v>136</v>
      </c>
      <c r="B19">
        <v>2</v>
      </c>
      <c r="C19" t="s">
        <v>137</v>
      </c>
      <c r="D19"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9" t="s" s="14"/>
      <c r="F19"/>
    </row>
    <row r="20">
      <c r="A20" t="s">
        <v>136</v>
      </c>
      <c r="B20">
        <v>3</v>
      </c>
      <c r="C20" t="s">
        <v>139</v>
      </c>
      <c r="D20"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0" t="s" s="14"/>
      <c r="F20"/>
    </row>
    <row r="21">
      <c r="A21" t="s">
        <v>140</v>
      </c>
      <c r="B21"/>
      <c r="C21"/>
      <c r="D21"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1"/>
      <c r="F21"/>
    </row>
    <row r="22">
      <c r="A22" t="s">
        <v>141</v>
      </c>
      <c r="B22">
        <v>1</v>
      </c>
      <c r="C22" t="s">
        <v>122</v>
      </c>
      <c r="D22" t="s" s="14">
        <v>142</v>
      </c>
      <c r="E22" t="s" s="14"/>
      <c r="F22"/>
    </row>
    <row r="23">
      <c r="A23" t="s">
        <v>141</v>
      </c>
      <c r="B23">
        <v>2</v>
      </c>
      <c r="C23" t="s">
        <v>125</v>
      </c>
      <c r="D23"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23" t="s" s="14"/>
      <c r="F23"/>
    </row>
    <row r="24">
      <c r="A24" t="s">
        <v>141</v>
      </c>
      <c r="B24">
        <v>3</v>
      </c>
      <c r="C24" t="s">
        <v>129</v>
      </c>
      <c r="D24" t="inlineStr" s="14">
        <is>
          <t>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t>
        </is>
      </c>
      <c r="E24" t="s" s="14">
        <v>143</v>
      </c>
      <c r="F24"/>
    </row>
    <row r="25">
      <c r="A25" t="s">
        <v>141</v>
      </c>
      <c r="B25">
        <v>4</v>
      </c>
      <c r="C25" t="s">
        <v>144</v>
      </c>
      <c r="D25" t="inlineStr" s="14">
        <is>
          <t>Arrêter la cuisson — Retirer immédiatement la sauteuse du feu et refroidir rapidement le roux. Si nécessaire, plonger le fond de la sauteuse dans une plaque ou une calotte contenant de l'eau froide.</t>
        </is>
      </c>
      <c r="E25" t="s" s="14"/>
      <c r="F2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145</v>
      </c>
      <c r="B1"/>
      <c r="C1"/>
      <c r="D1"/>
    </row>
    <row r="2">
      <c r="A2" t="str" s="15">
        <f>"GRO_CDR_B276 · CUI.SAU.BRUNES · référence : "&amp;Besoins!B3&amp;" "&amp;Besoins!C3&amp;" · multiplicateur réglable sur la feuille ""Besoins"""</f>
        <v>GRO_CDR_B276 · CUI.SAU.BRUNES · référence : 1 lt · multiplicateur réglable sur la feuille </v>
      </c>
      <c r="B2"/>
      <c r="C2"/>
      <c r="D2"/>
    </row>
    <row r="3">
      <c r="A3"/>
      <c r="B3"/>
      <c r="C3"/>
      <c r="D3"/>
    </row>
    <row r="4">
      <c r="A4" t="s" s="16">
        <v>146</v>
      </c>
      <c r="B4"/>
      <c r="C4"/>
      <c r="D4"/>
    </row>
    <row r="5">
      <c r="A5" t="s" s="17">
        <v>147</v>
      </c>
      <c r="B5" t="str" s="14">
        <f>"[METTRE EN PLACE] "&amp;Procedure!D2</f>
        <v>[METTRE EN PLACE] Mettre en place le poste de travail — Peser, mesurer et contrôler les denrées.</v>
      </c>
      <c r="C5"/>
      <c r="D5"/>
    </row>
    <row r="6">
      <c r="A6" t="s" s="17">
        <v>148</v>
      </c>
      <c r="B6" t="str" s="14">
        <f>"[PRÉPARER] "&amp;Procedure!D3</f>
        <v>[PRÉPARER] 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v>
      </c>
      <c r="C6"/>
      <c r="D6"/>
    </row>
    <row r="7">
      <c r="A7"/>
      <c r="B7" t="str">
        <f>Besoins!B20</f>
        <v>Poitrine de porc fraîche</v>
      </c>
      <c r="C7" s="11">
        <f>Besoins!E20</f>
        <v>0.05</v>
      </c>
      <c r="D7" t="str">
        <f>Besoins!F20</f>
        <v>kg</v>
      </c>
    </row>
    <row r="8">
      <c r="A8"/>
      <c r="B8" t="s">
        <v>149</v>
      </c>
      <c r="C8" s="11">
        <f>'Besoins'!$B$2*0.05</f>
        <v>0.05</v>
      </c>
      <c r="D8" t="s">
        <v>42</v>
      </c>
    </row>
    <row r="9">
      <c r="A9"/>
      <c r="B9" t="s">
        <v>150</v>
      </c>
      <c r="C9" s="11">
        <f>'Besoins'!$B$2*0.05</f>
        <v>0.05</v>
      </c>
      <c r="D9" t="s">
        <v>42</v>
      </c>
    </row>
    <row r="10">
      <c r="A10"/>
      <c r="B10" t="s">
        <v>151</v>
      </c>
      <c r="C10" s="11">
        <f>'Besoins'!$B$2*0.01</f>
        <v>0.01</v>
      </c>
      <c r="D10" t="s">
        <v>42</v>
      </c>
    </row>
    <row r="11">
      <c r="A11"/>
      <c r="B11" t="s">
        <v>152</v>
      </c>
      <c r="C11" s="11">
        <f>'Besoins'!$B$2*1</f>
        <v>1</v>
      </c>
      <c r="D11" t="s">
        <v>38</v>
      </c>
    </row>
    <row r="12">
      <c r="A12" t="s" s="17">
        <v>153</v>
      </c>
      <c r="B12" t="str" s="14">
        <f>"[ÉTUVER] "&amp;Procedure!D4</f>
        <v>[ÉTUVER] Mettre le fond brun de veau à bouillir.</v>
      </c>
      <c r="C12"/>
      <c r="D12"/>
    </row>
    <row r="13">
      <c r="A13"/>
      <c r="B13" t="s">
        <v>154</v>
      </c>
      <c r="C13" s="11">
        <f>'Besoins'!$B$2*1.5</f>
        <v>1.5</v>
      </c>
      <c r="D13" t="s">
        <v>25</v>
      </c>
    </row>
    <row r="14">
      <c r="A14" t="s" s="17">
        <v>155</v>
      </c>
      <c r="B14" t="str" s="14">
        <f>"[ÉTUVER] "&amp;Procedure!D5</f>
        <v>[ÉTUVER] 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v>
      </c>
      <c r="C14"/>
      <c r="D14"/>
    </row>
    <row r="15">
      <c r="A15"/>
      <c r="B15" t="s">
        <v>156</v>
      </c>
      <c r="C15" s="11">
        <f>'Besoins'!$B$2*0.04</f>
        <v>0.04</v>
      </c>
      <c r="D15" t="s">
        <v>42</v>
      </c>
    </row>
    <row r="16">
      <c r="A16"/>
      <c r="B16" t="s">
        <v>157</v>
      </c>
      <c r="C16" s="11">
        <f>'Besoins'!$B$2*0.12</f>
        <v>0.12</v>
      </c>
      <c r="D16" t="s">
        <v>42</v>
      </c>
    </row>
    <row r="17">
      <c r="A17" t="s" s="17">
        <v>158</v>
      </c>
      <c r="B17" t="str" s="14">
        <f>"[INCORPORER] "&amp;Procedure!D6</f>
        <v>[INCORPORER] 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v>
      </c>
      <c r="C17"/>
      <c r="D17"/>
    </row>
    <row r="18">
      <c r="A18"/>
      <c r="B18" t="s">
        <v>159</v>
      </c>
      <c r="C18" s="11">
        <f>'Besoins'!$B$2*0.3</f>
        <v>0.3</v>
      </c>
      <c r="D18" t="s">
        <v>42</v>
      </c>
    </row>
    <row r="19">
      <c r="A19"/>
      <c r="B19" t="str">
        <f>Besoins!B17</f>
        <v>Parures et pieds de champignons</v>
      </c>
      <c r="C19" s="11">
        <f>Besoins!E17</f>
        <v>0.02</v>
      </c>
      <c r="D19" t="str">
        <f>Besoins!F17</f>
        <v>kg</v>
      </c>
    </row>
    <row r="20">
      <c r="A20" t="s" s="17">
        <v>160</v>
      </c>
      <c r="B20" t="str" s="14">
        <f>"[VERSER] "&amp;Procedure!D7</f>
        <v>[VERSER] Passer la sauce espagnole au chinois — Vérifier l'assaisonnement de la sauce et son onctuosité (si elle est trop épaisse, la détendre avec un peu de fond brun bouillant). Ôter le bouquet garni et passer la sauce au chinois étamine, en foulant légèrement.</v>
      </c>
      <c r="C20"/>
      <c r="D20"/>
    </row>
    <row r="21">
      <c r="A21"/>
      <c r="B21" t="str">
        <f>Besoins!B9</f>
        <v>Poivre noir moulu</v>
      </c>
      <c r="C21" s="11">
        <f>Besoins!E9</f>
        <v>0.001</v>
      </c>
      <c r="D21" t="str">
        <f>Besoins!F9</f>
        <v>kg</v>
      </c>
    </row>
    <row r="22">
      <c r="A22" t="s" s="17">
        <v>161</v>
      </c>
      <c r="B22" t="str" s="14">
        <f>"[CUIRE] "&amp;Procedure!D8</f>
        <v>[CUIRE] Réserver ou refroidir — La tamponner et la filmer, puis la réserver au bain-marie à une température supérieure à + 63 °C ; ou la refroidir rapidement en la vannant, la filmer et la réserver 24 h au maximum en enceinte réfrigérée à + 3 °C.</v>
      </c>
      <c r="C22"/>
      <c r="D22"/>
    </row>
    <row r="23">
      <c r="A23"/>
      <c r="B23" t="str" s="18">
        <f>"ℹ "&amp;Procedure!E8</f>
        <v>ℹ</v>
      </c>
      <c r="C23"/>
      <c r="D23"/>
    </row>
    <row r="24">
      <c r="A24"/>
      <c r="B24"/>
      <c r="C24"/>
      <c r="D24"/>
    </row>
    <row r="25">
      <c r="A25" t="s" s="16">
        <v>162</v>
      </c>
      <c r="B25"/>
      <c r="C25"/>
      <c r="D25"/>
    </row>
    <row r="26">
      <c r="A26" t="s" s="17">
        <v>147</v>
      </c>
      <c r="B26" t="str" s="14">
        <f>Procedure!D9</f>
        <v>Mise en place du poste de travail — Réunir les denrées, le matériel de préparation et de cuisson. Contrôler la fraîcheur et la qualité des produits.</v>
      </c>
      <c r="C26"/>
      <c r="D26"/>
    </row>
    <row r="27">
      <c r="A27" t="s" s="17">
        <v>148</v>
      </c>
      <c r="B27" t="str" s="14">
        <f>Procedure!D10</f>
        <v>Concasser les ingrédients de base en menus morceaux.</v>
      </c>
      <c r="C27"/>
      <c r="D27"/>
    </row>
    <row r="28">
      <c r="A28"/>
      <c r="B28" t="str">
        <f>Besoins!B21</f>
        <v>Os de veau (pieds, jarret)</v>
      </c>
      <c r="C28" s="11">
        <f>Besoins!E21</f>
        <v>1.5</v>
      </c>
      <c r="D28" t="str">
        <f>Besoins!F21</f>
        <v>kg</v>
      </c>
    </row>
    <row r="29">
      <c r="A29" t="s" s="17">
        <v>153</v>
      </c>
      <c r="B29" t="str" s="14">
        <f>Procedure!D11</f>
        <v>Colorer les os au four dans une plaque à rôtir aux dimensions appropriées — Sans matière grasse ; retourner les os fréquemment. Une plaque trop grande fait brûler les sucs (amertume), trop petite empêche une coloration uniforme.</v>
      </c>
      <c r="C29"/>
      <c r="D29"/>
    </row>
    <row r="30">
      <c r="A30" t="s" s="17">
        <v>155</v>
      </c>
      <c r="B30" t="str" s="14">
        <f>Procedure!D12</f>
        <v>Préparer la garniture aromatique — Éplucher et laver les légumes ; tailler carottes et oignons en gros dés (mirepoix) ; écraser l'ail dégermé ; concasser les tomates sans les monder ; confectionner le bouquet garni.</v>
      </c>
      <c r="C30"/>
      <c r="D30"/>
    </row>
    <row r="31">
      <c r="A31"/>
      <c r="B31" t="s">
        <v>149</v>
      </c>
      <c r="C31" s="11">
        <f>'Besoins'!$B$2*0.15</f>
        <v>0.15</v>
      </c>
      <c r="D31" t="s">
        <v>42</v>
      </c>
    </row>
    <row r="32">
      <c r="A32"/>
      <c r="B32" t="s">
        <v>150</v>
      </c>
      <c r="C32" s="11">
        <f>'Besoins'!$B$2*0.15</f>
        <v>0.15</v>
      </c>
      <c r="D32" t="s">
        <v>42</v>
      </c>
    </row>
    <row r="33">
      <c r="A33"/>
      <c r="B33" t="s">
        <v>151</v>
      </c>
      <c r="C33" s="11">
        <f>'Besoins'!$B$2*0.015</f>
        <v>0.015</v>
      </c>
      <c r="D33" t="s">
        <v>42</v>
      </c>
    </row>
    <row r="34">
      <c r="A34"/>
      <c r="B34" t="s">
        <v>159</v>
      </c>
      <c r="C34" s="11">
        <f>'Besoins'!$B$2*0.3</f>
        <v>0.3</v>
      </c>
      <c r="D34" t="s">
        <v>42</v>
      </c>
    </row>
    <row r="35">
      <c r="A35"/>
      <c r="B35" t="s">
        <v>152</v>
      </c>
      <c r="C35" s="11">
        <f>'Besoins'!$B$2*1.5</f>
        <v>1.5</v>
      </c>
      <c r="D35" t="s">
        <v>38</v>
      </c>
    </row>
    <row r="36">
      <c r="A36" t="s" s="17">
        <v>158</v>
      </c>
      <c r="B36" t="str" s="14">
        <f>Procedure!D13</f>
        <v>Ajouter carottes et oignons sur les os presque colorés — Les répartir sans remuer, laisser suer une dizaine de minutes. Débarrasser os et garniture dans un rondeau haut ou une marmite.</v>
      </c>
      <c r="C36"/>
      <c r="D36"/>
    </row>
    <row r="37">
      <c r="A37" t="s" s="17">
        <v>160</v>
      </c>
      <c r="B37" t="str" s="14">
        <f>Procedure!D14</f>
        <v>Mouiller le fond — Dégraisser complètement la plaque, la déglacer à l'eau froide et verser le déglaçage sur les os ; compléter le mouillement à l'eau froide (ou au fond blanc de veau).</v>
      </c>
      <c r="C37"/>
      <c r="D37"/>
    </row>
    <row r="38">
      <c r="A38"/>
      <c r="B38" t="str">
        <f>Besoins!B7</f>
        <v>Eau (robinet - moy. France 2026)</v>
      </c>
      <c r="C38" s="11">
        <f>Besoins!E7</f>
        <v>2.25</v>
      </c>
      <c r="D38" t="str">
        <f>Besoins!F7</f>
        <v>lt</v>
      </c>
    </row>
    <row r="39">
      <c r="A39" t="s" s="17">
        <v>161</v>
      </c>
      <c r="B39" t="str" s="14">
        <f>Procedure!D15</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39"/>
      <c r="D39"/>
    </row>
    <row r="40">
      <c r="A40" t="s" s="17">
        <v>163</v>
      </c>
      <c r="B40" t="str" s="14">
        <f>Procedure!D16</f>
        <v>Passer le fond au chinois sans le fouler — D'abord au chinois ordinaire, puis filtrer finement au chinois étamine ; dégraisser parfaitement.</v>
      </c>
      <c r="C40"/>
      <c r="D40"/>
    </row>
    <row r="41">
      <c r="A41" t="s" s="17">
        <v>164</v>
      </c>
      <c r="B41" t="str" s="14">
        <f>Procedure!D17</f>
        <v>Refroidir le fond rapidement — S'il n'est pas utilisé immédiatement, le refroidir rapidement et le maintenir à couvert en enceinte réfrigérée à + 3 °C maximum.</v>
      </c>
      <c r="C41"/>
      <c r="D41"/>
    </row>
    <row r="42">
      <c r="A42"/>
      <c r="B42"/>
      <c r="C42"/>
      <c r="D42"/>
    </row>
    <row r="43">
      <c r="A43" t="s" s="16">
        <v>165</v>
      </c>
      <c r="B43"/>
      <c r="C43"/>
      <c r="D43"/>
    </row>
    <row r="44">
      <c r="A44" t="s" s="17">
        <v>147</v>
      </c>
      <c r="B44" t="str" s="14">
        <f>"[TRIER] "&amp;Procedure!D18</f>
        <v>[TRIER] Mise en place — Peser et mesurer toutes les denrées, vérifier leur fraîcheur.</v>
      </c>
      <c r="C44"/>
      <c r="D44"/>
    </row>
    <row r="45">
      <c r="A45" t="s" s="17">
        <v>148</v>
      </c>
      <c r="B45" t="str" s="14">
        <f>"[TRIER] "&amp;Procedure!D19</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45"/>
      <c r="D45"/>
    </row>
    <row r="46">
      <c r="A46" t="s" s="17">
        <v>153</v>
      </c>
      <c r="B46" t="str" s="14">
        <f>"[FOURRER] "&amp;Procedure!D20</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46"/>
      <c r="D46"/>
    </row>
    <row r="47">
      <c r="A47"/>
      <c r="B47" t="s">
        <v>166</v>
      </c>
      <c r="C47" s="11">
        <f>'Besoins'!$B$2*0.02</f>
        <v>0.02</v>
      </c>
      <c r="D47" t="s">
        <v>42</v>
      </c>
    </row>
    <row r="48">
      <c r="A48"/>
      <c r="B48" t="s">
        <v>167</v>
      </c>
      <c r="C48" s="11">
        <f>'Besoins'!$B$2*0.001</f>
        <v>0.001</v>
      </c>
      <c r="D48" t="s">
        <v>42</v>
      </c>
    </row>
    <row r="49">
      <c r="A49"/>
      <c r="B49" t="s">
        <v>168</v>
      </c>
      <c r="C49" s="11">
        <f>'Besoins'!$B$2*0.001</f>
        <v>0.001</v>
      </c>
      <c r="D49" t="s">
        <v>42</v>
      </c>
    </row>
    <row r="50">
      <c r="A50"/>
      <c r="B50"/>
      <c r="C50"/>
      <c r="D50"/>
    </row>
    <row r="51">
      <c r="A51" t="s" s="16">
        <v>169</v>
      </c>
      <c r="B51"/>
      <c r="C51"/>
      <c r="D51"/>
    </row>
    <row r="52">
      <c r="A52"/>
      <c r="B52"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2"/>
      <c r="D52"/>
    </row>
    <row r="53">
      <c r="A53"/>
      <c r="B53"/>
      <c r="C53"/>
      <c r="D53"/>
    </row>
    <row r="54">
      <c r="A54" t="s" s="16">
        <v>170</v>
      </c>
      <c r="B54"/>
      <c r="C54"/>
      <c r="D54"/>
    </row>
    <row r="55">
      <c r="A55" t="s" s="17">
        <v>147</v>
      </c>
      <c r="B55" t="str" s="14">
        <f>"[METTRE EN PLACE] "&amp;Procedure!D22</f>
        <v>[METTRE EN PLACE] Mettre en place le poste de travail — Peser, mesurer, contrôler les denrées. Tamiser la farine. Découper le beurre en parcelles.</v>
      </c>
      <c r="C55"/>
      <c r="D55"/>
    </row>
    <row r="56">
      <c r="A56"/>
      <c r="B56" t="str">
        <f>Besoins!B13</f>
        <v>Beurre de cuisine bloc 10 kg</v>
      </c>
      <c r="C56" s="11">
        <f>Besoins!E13</f>
        <v>0.06</v>
      </c>
      <c r="D56" t="str">
        <f>Besoins!F13</f>
        <v>kg</v>
      </c>
    </row>
    <row r="57">
      <c r="A57"/>
      <c r="B57" t="str">
        <f>Besoins!B12</f>
        <v>Farine de blé T55</v>
      </c>
      <c r="C57" s="11">
        <f>Besoins!E12</f>
        <v>0.06</v>
      </c>
      <c r="D57" t="str">
        <f>Besoins!F12</f>
        <v>kg</v>
      </c>
    </row>
    <row r="58">
      <c r="A58" t="s" s="17">
        <v>148</v>
      </c>
      <c r="B58" t="str" s="14">
        <f>"[ÉTUVER] "&amp;Procedure!D23</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58"/>
      <c r="D58"/>
    </row>
    <row r="59">
      <c r="A59" t="s" s="17">
        <v>153</v>
      </c>
      <c r="B59" t="str" s="14">
        <f>"[CUIRE] "&amp;Procedure!D24</f>
        <v>[CUIRE] 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v>
      </c>
      <c r="C59"/>
      <c r="D59"/>
    </row>
    <row r="60">
      <c r="A60"/>
      <c r="B60" t="str" s="18">
        <f>"ℹ "&amp;Procedure!E24</f>
        <v>ℹ</v>
      </c>
      <c r="C60"/>
      <c r="D60"/>
    </row>
    <row r="61">
      <c r="A61" t="s" s="17">
        <v>155</v>
      </c>
      <c r="B61" t="str" s="14">
        <f>"[REFROIDIR] "&amp;Procedure!D25</f>
        <v>[REFROIDIR] Arrêter la cuisson — Retirer immédiatement la sauteuse du feu et refroidir rapidement le roux. Si nécessaire, plonger le fond de la sauteuse dans une plaque ou une calotte contenant de l'eau froide.</v>
      </c>
      <c r="C61"/>
      <c r="D61"/>
    </row>
    <row r="62">
      <c r="A62"/>
      <c r="B62"/>
      <c r="C62"/>
      <c r="D62"/>
    </row>
    <row r="63">
      <c r="A63" t="s" s="19">
        <v>22</v>
      </c>
      <c r="B63"/>
      <c r="C63"/>
      <c r="D63"/>
    </row>
  </sheetData>
  <sheetProtection sheet="1" formatRows="0" formatColumns="0"/>
  <mergeCells count="34">
    <mergeCell ref="A1:D1"/>
    <mergeCell ref="A2:D2"/>
    <mergeCell ref="A4:D4"/>
    <mergeCell ref="B5:D5"/>
    <mergeCell ref="B6:D6"/>
    <mergeCell ref="B12:D12"/>
    <mergeCell ref="B14:D14"/>
    <mergeCell ref="B17:D17"/>
    <mergeCell ref="B20:D20"/>
    <mergeCell ref="B22:D22"/>
    <mergeCell ref="B23:D23"/>
    <mergeCell ref="A25:D25"/>
    <mergeCell ref="B26:D26"/>
    <mergeCell ref="B27:D27"/>
    <mergeCell ref="B29:D29"/>
    <mergeCell ref="B30:D30"/>
    <mergeCell ref="B36:D36"/>
    <mergeCell ref="B37:D37"/>
    <mergeCell ref="B39:D39"/>
    <mergeCell ref="B40:D40"/>
    <mergeCell ref="B41:D41"/>
    <mergeCell ref="A43:D43"/>
    <mergeCell ref="B44:D44"/>
    <mergeCell ref="B45:D45"/>
    <mergeCell ref="B46:D46"/>
    <mergeCell ref="A51:D51"/>
    <mergeCell ref="B52:D52"/>
    <mergeCell ref="A54:D54"/>
    <mergeCell ref="B55:D55"/>
    <mergeCell ref="B58:D58"/>
    <mergeCell ref="B59:D59"/>
    <mergeCell ref="B60:D60"/>
    <mergeCell ref="B61:D61"/>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2026-10-30T13:43:24Z</dcterms:created>
  <dc:title>SAUCE ESPAGNOLE</dc:title>
  <dc:subject/>
  <dc:creator>CUIS.web</dc:creator>
  <cp:lastModifiedBy/>
  <cp:keywords/>
  <dc:description>Export automatique — moteur récursif d'origine : Bernard Vandendaele</dc:description>
  <cp:category/>
  <dc:language>en-US</dc:language>
  <dcterms:modified xsi:type="dcterms:W3CDTF">2026-10-30T13:43:24Z</dcterms:modified>
  <cp:revision>1</cp:revision>
</cp:coreProperties>
</file>