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<sst xmlns="http://schemas.openxmlformats.org/spreadsheetml/2006/main" count="144" uniqueCount="144">
  <si>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</si>
  <si>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</si>
  <si>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CONSOMMÉ BLANC SIMPLE OU MARMITE</t>
  </si>
  <si>
    <t>Code</t>
  </si>
  <si>
    <t>GRO_CDR_B269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</si>
  <si>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</si>
  <si>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</si>
  <si>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</si>
  <si>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</si>
  <si>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</si>
  <si>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</si>
  <si>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</si>
  <si>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</si>
  <si>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</si>
  <si>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</si>
  <si>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</si>
  <si>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</si>
  <si>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</si>
  <si>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</si>
  <si>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</si>
  <si>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</si>
  <si>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</si>
  <si>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</si>
  <si>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</si>
  <si>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</si>
  <si>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</si>
  <si>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</si>
  <si>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</si>
  <si>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</si>
  <si>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</si>
  <si>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</si>
  <si>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</si>
  <si>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</si>
  <si>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</si>
  <si>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</si>
  <si>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</si>
  <si>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</si>
  <si>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</si>
  <si>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</si>
  <si>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</si>
  <si>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</si>
  <si>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</si>
  <si>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</si>
  <si>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</si>
  <si>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</si>
  <si>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</si>
  <si>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</si>
  <si>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</si>
  <si>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</si>
  <si>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</si>
  <si>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</si>
  <si>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</si>
  <si>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</si>
  <si>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</si>
  <si>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</si>
  <si>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</si>
  <si>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</si>
  <si>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</si>
  <si>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</si>
  <si>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</si>
  <si>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</si>
  <si>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</si>
  <si>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</si>
  <si>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</si>
  <si>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</si>
  <si>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</si>
  <si>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</si>
  <si>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</si>
  <si>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</si>
  <si>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</si>
  <si>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</si>
  <si>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</si>
  <si>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</si>
  <si>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</si>
  <si>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</si>
  <si>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</si>
  <si>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</si>
  <si>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</si>
  <si>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</si>
  <si>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</si>
  <si>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</si>
  <si>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Jumeau (bœuf)</t>
  </si>
  <si>
    <t>matiere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</si>
  <si>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</si>
  <si>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</si>
  <si>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</si>
  <si>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</si>
  <si>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</si>
  <si>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</si>
  <si>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</si>
  <si>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</si>
  <si>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</si>
  <si>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</si>
  <si>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</si>
  <si>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</si>
  <si>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</si>
  <si>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</si>
  <si>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</si>
  <si>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</si>
  <si>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</si>
  <si>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</si>
  <si>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Gros sel de mer</t>
  </si>
  <si>
    <t xml:space="preserve">    ↳ Poivre noir en grains entiers</t>
  </si>
  <si>
    <t xml:space="preserve">    ↳ Clous de girofle (par 20)</t>
  </si>
  <si>
    <t xml:space="preserve">        ↳ Clous de girofle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</si>
  <si>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</si>
  <si>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</si>
  <si>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</si>
  <si>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</si>
  <si>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</si>
  <si>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</si>
  <si>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</si>
  <si>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</si>
  <si>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</si>
  <si>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</si>
  <si>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</si>
  <si>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</si>
  <si>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</si>
  <si>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</si>
  <si>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</si>
  <si>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</si>
  <si>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</si>
  <si>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</si>
  <si>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</si>
  <si>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</si>
  <si>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</si>
  <si>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</si>
  <si>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</si>
  <si>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</si>
  <si>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</si>
  <si>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</si>
  <si>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BLANC SIMPLE OU MARMITE</t>
  </si>
  <si>
    <t>CONSOMMÉ BLANC SIMPLE OU MARMITE  GRO_CDR_B269</t>
  </si>
  <si>
    <t>1.</t>
  </si>
  <si>
    <t>2.</t>
  </si>
  <si>
    <t>3.</t>
  </si>
  <si>
    <t>4.</t>
  </si>
  <si>
    <t>5.</t>
  </si>
  <si>
    <t xml:space="preserve">    BOUQUET GARNI</t>
  </si>
  <si>
    <t xml:space="preserve">    Clous de girofle (par 20) (conv.)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</si>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</sst>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9.467675</v>
      </c>
    </row>
    <row r="12">
      <c r="A12" t="s" s="3">
        <v>17</v>
      </c>
      <c r="B12" s="4">
        <v>9.467675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9.467675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1.75</v>
      </c>
      <c r="E7" s="11">
        <f>D7*$B$2</f>
        <v>1.75</v>
      </c>
      <c r="F7" t="s">
        <v>25</v>
      </c>
      <c r="G7" s="4">
        <f>E7*0.0043</f>
        <v>0.007525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38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0.005</v>
      </c>
      <c r="E12" s="11">
        <f>D12*$B$2</f>
        <v>0.005</v>
      </c>
      <c r="F12" t="s">
        <v>38</v>
      </c>
      <c r="G12" s="4">
        <f>E12*6.5</f>
        <v>0.0325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38</v>
      </c>
      <c r="G13" s="4">
        <f>E13*1.1</f>
        <v>0.165</v>
      </c>
    </row>
    <row r="14">
      <c r="A14" t="s">
        <v>51</v>
      </c>
      <c r="B14" t="s">
        <v>52</v>
      </c>
      <c r="C14" t="s">
        <v>48</v>
      </c>
      <c r="D14" s="9">
        <v>0.08</v>
      </c>
      <c r="E14" s="11">
        <f>D14*$B$2</f>
        <v>0.08</v>
      </c>
      <c r="F14" t="s">
        <v>38</v>
      </c>
      <c r="G14" s="4">
        <f>E14*1.8</f>
        <v>0.144</v>
      </c>
    </row>
    <row r="15">
      <c r="A15" t="s">
        <v>53</v>
      </c>
      <c r="B15" t="s">
        <v>54</v>
      </c>
      <c r="C15" t="s">
        <v>48</v>
      </c>
      <c r="D15" s="9">
        <v>0.15</v>
      </c>
      <c r="E15" s="11">
        <f>D15*$B$2</f>
        <v>0.15</v>
      </c>
      <c r="F15" t="s">
        <v>38</v>
      </c>
      <c r="G15" s="4">
        <f>E15*0.4</f>
        <v>0.06</v>
      </c>
    </row>
    <row r="16">
      <c r="A16" t="s">
        <v>55</v>
      </c>
      <c r="B16" t="s">
        <v>56</v>
      </c>
      <c r="C16" t="s">
        <v>48</v>
      </c>
      <c r="D16" s="9">
        <v>0.2</v>
      </c>
      <c r="E16" s="11">
        <f>D16*$B$2</f>
        <v>0.2</v>
      </c>
      <c r="F16" t="s">
        <v>57</v>
      </c>
      <c r="G16" s="4">
        <f>E16*0.45</f>
        <v>0.09</v>
      </c>
    </row>
    <row r="17">
      <c r="A17" t="s">
        <v>58</v>
      </c>
      <c r="B17" t="s">
        <v>59</v>
      </c>
      <c r="C17" t="s">
        <v>48</v>
      </c>
      <c r="D17" s="9">
        <v>0.15</v>
      </c>
      <c r="E17" s="11">
        <f>D17*$B$2</f>
        <v>0.15</v>
      </c>
      <c r="F17" t="s">
        <v>38</v>
      </c>
      <c r="G17" s="4">
        <f>E17*0.9</f>
        <v>0.135</v>
      </c>
    </row>
    <row r="18">
      <c r="A18" t="s">
        <v>60</v>
      </c>
      <c r="B18" t="s">
        <v>61</v>
      </c>
      <c r="C18" t="s">
        <v>62</v>
      </c>
      <c r="D18" s="9">
        <v>0.005</v>
      </c>
      <c r="E18" s="11">
        <f>D18*$B$2</f>
        <v>0.005</v>
      </c>
      <c r="F18" t="s">
        <v>38</v>
      </c>
      <c r="G18" s="4">
        <f>E18*0.42</f>
        <v>0.0021</v>
      </c>
    </row>
    <row r="19">
      <c r="A19" t="s" s="12">
        <v>63</v>
      </c>
      <c r="B19" t="s">
        <v>64</v>
      </c>
      <c r="C19" t="s">
        <v>65</v>
      </c>
      <c r="D19" s="9">
        <v>0.2</v>
      </c>
      <c r="E19" s="11">
        <f>D19*$B$2</f>
        <v>0.2</v>
      </c>
      <c r="F19" t="s">
        <v>38</v>
      </c>
      <c r="G19" s="4">
        <f>E19*10</f>
        <v>2</v>
      </c>
    </row>
    <row r="20">
      <c r="A20" t="s" s="12">
        <v>66</v>
      </c>
      <c r="B20" t="s">
        <v>67</v>
      </c>
      <c r="C20" t="s">
        <v>65</v>
      </c>
      <c r="D20" s="9">
        <v>0.2</v>
      </c>
      <c r="E20" s="11">
        <f>D20*$B$2</f>
        <v>0.2</v>
      </c>
      <c r="F20" t="s">
        <v>38</v>
      </c>
      <c r="G20" s="4">
        <f>E20*12</f>
        <v>2.4</v>
      </c>
    </row>
    <row r="21">
      <c r="A21" t="s" s="12">
        <v>68</v>
      </c>
      <c r="B21" t="s">
        <v>69</v>
      </c>
      <c r="C21" t="s">
        <v>65</v>
      </c>
      <c r="D21" s="9">
        <v>0.2</v>
      </c>
      <c r="E21" s="11">
        <f>D21*$B$2</f>
        <v>0.2</v>
      </c>
      <c r="F21" t="s">
        <v>38</v>
      </c>
      <c r="G21" s="4">
        <f>E21*11</f>
        <v>2.2</v>
      </c>
    </row>
    <row r="22">
      <c r="A22" t="s" s="12">
        <v>70</v>
      </c>
      <c r="B22" t="s">
        <v>71</v>
      </c>
      <c r="C22" t="s">
        <v>65</v>
      </c>
      <c r="D22" s="9">
        <v>0.2</v>
      </c>
      <c r="E22" s="11">
        <f>D22*$B$2</f>
        <v>0.2</v>
      </c>
      <c r="F22" t="s">
        <v>38</v>
      </c>
      <c r="G22" s="4">
        <f>E22*3</f>
        <v>0.6</v>
      </c>
    </row>
    <row r="23">
      <c r="A23" t="s" s="12">
        <v>72</v>
      </c>
      <c r="B23" t="s">
        <v>73</v>
      </c>
      <c r="C23" t="s">
        <v>65</v>
      </c>
      <c r="D23" s="9">
        <v>0.2</v>
      </c>
      <c r="E23" s="11">
        <f>D23*$B$2</f>
        <v>0.2</v>
      </c>
      <c r="F23" t="s">
        <v>38</v>
      </c>
      <c r="G23" s="4">
        <f>E23*8</f>
        <v>1.6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</v>
      </c>
      <c r="E3" t="s">
        <v>38</v>
      </c>
      <c r="F3" t="s">
        <v>65</v>
      </c>
    </row>
    <row r="4">
      <c r="A4">
        <v>1</v>
      </c>
      <c r="B4" t="s">
        <v>83</v>
      </c>
      <c r="C4" t="s">
        <v>82</v>
      </c>
      <c r="D4" s="11">
        <v>0.2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1">
        <v>0.2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1">
        <v>0.2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1">
        <v>0.2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1">
        <v>0.15</v>
      </c>
      <c r="E8" t="s">
        <v>38</v>
      </c>
      <c r="F8" t="s">
        <v>48</v>
      </c>
    </row>
    <row r="9">
      <c r="A9">
        <v>1</v>
      </c>
      <c r="B9" t="s">
        <v>88</v>
      </c>
      <c r="C9" t="s">
        <v>82</v>
      </c>
      <c r="D9" s="11">
        <v>0.15</v>
      </c>
      <c r="E9" t="s">
        <v>38</v>
      </c>
      <c r="F9" t="s">
        <v>48</v>
      </c>
    </row>
    <row r="10">
      <c r="A10">
        <v>1</v>
      </c>
      <c r="B10" t="s">
        <v>89</v>
      </c>
      <c r="C10" t="s">
        <v>82</v>
      </c>
      <c r="D10" s="11">
        <v>0.15</v>
      </c>
      <c r="E10" t="s">
        <v>38</v>
      </c>
      <c r="F10" t="s">
        <v>48</v>
      </c>
    </row>
    <row r="11">
      <c r="A11">
        <v>1</v>
      </c>
      <c r="B11" t="s">
        <v>90</v>
      </c>
      <c r="C11" t="s">
        <v>82</v>
      </c>
      <c r="D11" s="11">
        <v>0.08</v>
      </c>
      <c r="E11" t="s">
        <v>38</v>
      </c>
      <c r="F11" t="s">
        <v>48</v>
      </c>
    </row>
    <row r="12">
      <c r="A12">
        <v>1</v>
      </c>
      <c r="B12" t="s">
        <v>91</v>
      </c>
      <c r="C12" t="s">
        <v>82</v>
      </c>
      <c r="D12" s="11">
        <v>0.005</v>
      </c>
      <c r="E12" t="s">
        <v>38</v>
      </c>
      <c r="F12" t="s">
        <v>48</v>
      </c>
    </row>
    <row r="13">
      <c r="A13">
        <v>1</v>
      </c>
      <c r="B13" t="s">
        <v>92</v>
      </c>
      <c r="C13" t="s">
        <v>79</v>
      </c>
      <c r="D13" s="11">
        <v>1</v>
      </c>
      <c r="E13" t="s">
        <v>93</v>
      </c>
      <c r="F13" t="s">
        <v>94</v>
      </c>
    </row>
    <row r="14">
      <c r="A14">
        <v>2</v>
      </c>
      <c r="B14" t="s">
        <v>95</v>
      </c>
      <c r="C14" t="s">
        <v>79</v>
      </c>
      <c r="D14" s="11">
        <v>0.02</v>
      </c>
      <c r="E14" t="s">
        <v>38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0.2</v>
      </c>
      <c r="E15" t="s">
        <v>57</v>
      </c>
      <c r="F15" t="s">
        <v>48</v>
      </c>
    </row>
    <row r="16">
      <c r="A16">
        <v>2</v>
      </c>
      <c r="B16" t="s">
        <v>98</v>
      </c>
      <c r="C16" t="s">
        <v>82</v>
      </c>
      <c r="D16" s="11">
        <v>0.001</v>
      </c>
      <c r="E16" t="s">
        <v>38</v>
      </c>
      <c r="F16" t="s">
        <v>43</v>
      </c>
    </row>
    <row r="17">
      <c r="A17">
        <v>2</v>
      </c>
      <c r="B17" t="s">
        <v>99</v>
      </c>
      <c r="C17" t="s">
        <v>82</v>
      </c>
      <c r="D17" s="11">
        <v>0.001</v>
      </c>
      <c r="E17" t="s">
        <v>38</v>
      </c>
      <c r="F17" t="s">
        <v>43</v>
      </c>
    </row>
    <row r="18">
      <c r="A18">
        <v>1</v>
      </c>
      <c r="B18" t="s">
        <v>100</v>
      </c>
      <c r="C18" t="s">
        <v>82</v>
      </c>
      <c r="D18" s="11">
        <v>1.75</v>
      </c>
      <c r="E18" t="s">
        <v>25</v>
      </c>
      <c r="F18" t="s">
        <v>34</v>
      </c>
    </row>
    <row r="19">
      <c r="A19">
        <v>1</v>
      </c>
      <c r="B19" t="s">
        <v>101</v>
      </c>
      <c r="C19" t="s">
        <v>82</v>
      </c>
      <c r="D19" s="11">
        <v>0.005</v>
      </c>
      <c r="E19" t="s">
        <v>38</v>
      </c>
      <c r="F19" t="s">
        <v>62</v>
      </c>
    </row>
    <row r="20">
      <c r="A20">
        <v>1</v>
      </c>
      <c r="B20" t="s">
        <v>102</v>
      </c>
      <c r="C20" t="s">
        <v>82</v>
      </c>
      <c r="D20" s="11">
        <v>0.001</v>
      </c>
      <c r="E20" t="s">
        <v>38</v>
      </c>
      <c r="F20" t="s">
        <v>37</v>
      </c>
    </row>
    <row r="21">
      <c r="A21">
        <v>1</v>
      </c>
      <c r="B21" t="s">
        <v>103</v>
      </c>
      <c r="C21" t="s">
        <v>79</v>
      </c>
      <c r="D21" s="11">
        <v>1</v>
      </c>
      <c r="E21" t="s">
        <v>93</v>
      </c>
      <c r="F21" t="s">
        <v>96</v>
      </c>
    </row>
    <row r="22">
      <c r="A22">
        <v>2</v>
      </c>
      <c r="B22" t="s">
        <v>104</v>
      </c>
      <c r="C22" t="s">
        <v>82</v>
      </c>
      <c r="D22" s="11">
        <v>0</v>
      </c>
      <c r="E22" t="s">
        <v>38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inlineStr" s="14">
        <is>
          <t>Préparer les ingrédients de base — Parer, dégraisser si nécessaire et ficeler les viandes ; concasser les os ; récupérer la moelle et la réserver dans une calotte d'eau glacée.</t>
        </is>
      </c>
      <c r="E3" t="s" s="14">
        <v>116</v>
      </c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>
        <v>119</v>
      </c>
      <c r="F4"/>
    </row>
    <row r="5">
      <c r="A5" t="s">
        <v>2</v>
      </c>
      <c r="B5">
        <v>4</v>
      </c>
      <c r="C5" t="s">
        <v>120</v>
      </c>
      <c r="D5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5" t="s" s="14">
        <v>121</v>
      </c>
      <c r="F5"/>
    </row>
    <row r="6">
      <c r="A6" t="s">
        <v>2</v>
      </c>
      <c r="B6">
        <v>5</v>
      </c>
      <c r="C6" t="s">
        <v>122</v>
      </c>
      <c r="D6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6" t="s" s="14"/>
      <c r="F6"/>
    </row>
    <row r="7">
      <c r="A7" t="s">
        <v>2</v>
      </c>
      <c r="B7">
        <v>6</v>
      </c>
      <c r="C7" t="s">
        <v>123</v>
      </c>
      <c r="D7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7" t="s" s="14">
        <v>124</v>
      </c>
      <c r="F7"/>
    </row>
    <row r="8">
      <c r="A8" t="s">
        <v>2</v>
      </c>
      <c r="B8">
        <v>7</v>
      </c>
      <c r="C8" t="s">
        <v>125</v>
      </c>
      <c r="D8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8" t="s" s="14">
        <v>126</v>
      </c>
      <c r="F8"/>
    </row>
    <row r="9">
      <c r="A9" t="s">
        <v>127</v>
      </c>
      <c r="B9">
        <v>1</v>
      </c>
      <c r="C9" t="s">
        <v>128</v>
      </c>
      <c r="D9" t="s" s="14">
        <v>129</v>
      </c>
      <c r="E9" t="s" s="14"/>
      <c r="F9"/>
    </row>
    <row r="10">
      <c r="A10" t="s">
        <v>127</v>
      </c>
      <c r="B10">
        <v>2</v>
      </c>
      <c r="C10" t="s">
        <v>128</v>
      </c>
      <c r="D10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0" t="s" s="14"/>
      <c r="F10"/>
    </row>
    <row r="11">
      <c r="A11" t="s">
        <v>127</v>
      </c>
      <c r="B11">
        <v>3</v>
      </c>
      <c r="C11" t="s">
        <v>130</v>
      </c>
      <c r="D11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"GRO_CDR_B269 · CUI.FONDS · référence : "&amp;Besoins!B3&amp;" "&amp;Besoins!C3&amp;" · multiplicateur réglable sur la feuille ""Besoins"""</f>
        <v>GRO_CDR_B269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134</v>
      </c>
      <c r="B7" t="str" s="14">
        <f>"[MARQUER] "&amp;Procedure!D3</f>
        <v>[MARQUER] Préparer les ingrédients de base — Parer, dégraisser si nécessaire et ficeler les viandes ; concasser les os ; récupérer la moelle et la réserver dans une calotte d'eau glacée.</v>
      </c>
      <c r="C7"/>
      <c r="D7"/>
    </row>
    <row r="8">
      <c r="A8"/>
      <c r="B8" t="str">
        <f>Besoins!B20</f>
        <v>Jumeau (bœuf)</v>
      </c>
      <c r="C8" s="11">
        <f>Besoins!E20</f>
        <v>0.2</v>
      </c>
      <c r="D8" t="str">
        <f>Besoins!F20</f>
        <v>kg</v>
      </c>
    </row>
    <row r="9">
      <c r="A9"/>
      <c r="B9" t="str">
        <f>Besoins!B19</f>
        <v>Gîte-gîte (bœuf)</v>
      </c>
      <c r="C9" s="11">
        <f>Besoins!E19</f>
        <v>0.2</v>
      </c>
      <c r="D9" t="str">
        <f>Besoins!F19</f>
        <v>kg</v>
      </c>
    </row>
    <row r="10">
      <c r="A10"/>
      <c r="B10" t="str">
        <f>Besoins!B21</f>
        <v>Macreuse à pot-au-feu</v>
      </c>
      <c r="C10" s="11">
        <f>Besoins!E21</f>
        <v>0.2</v>
      </c>
      <c r="D10" t="str">
        <f>Besoins!F21</f>
        <v>kg</v>
      </c>
    </row>
    <row r="11">
      <c r="A11"/>
      <c r="B11" t="str">
        <f>Besoins!B23</f>
        <v>Plat de côtes (bœuf)</v>
      </c>
      <c r="C11" s="11">
        <f>Besoins!E23</f>
        <v>0.2</v>
      </c>
      <c r="D11" t="str">
        <f>Besoins!F23</f>
        <v>kg</v>
      </c>
    </row>
    <row r="12">
      <c r="A12"/>
      <c r="B12" t="str">
        <f>Besoins!B22</f>
        <v>Os de bœuf (moelle)</v>
      </c>
      <c r="C12" s="11">
        <f>Besoins!E22</f>
        <v>0.2</v>
      </c>
      <c r="D12" t="str">
        <f>Besoins!F22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135</v>
      </c>
      <c r="B14" t="str" s="14">
        <f>"[ÉPLUCHER] "&amp;Procedure!D4</f>
        <v>[ÉPLUCHER] Blanchir la viande et les os 3 à 4 minutes — Les couvrir d'eau froide, porter à ébullition, écumer, rafraîchir à l'eau courante.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136</v>
      </c>
      <c r="B16" t="str" s="14">
        <f>"[ÉCUMER] "&amp;Procedure!D5</f>
        <v>[ÉCUMER] Marquer la marmite en cuisson — Replacer viande et os dans la marmite rincée ; recouvrir amplement d'eau froide ; saler au gros sel ; porter à ébullition ; écumer et dégraisser soigneusement.</v>
      </c>
      <c r="C16"/>
      <c r="D16"/>
    </row>
    <row r="17">
      <c r="A17"/>
      <c r="B17" t="str">
        <f>Besoins!B7</f>
        <v>Eau (robinet - moy. France 2026)</v>
      </c>
      <c r="C17" s="11">
        <f>Besoins!E7</f>
        <v>1.75</v>
      </c>
      <c r="D17" t="str">
        <f>Besoins!F7</f>
        <v>lt</v>
      </c>
    </row>
    <row r="18">
      <c r="A18"/>
      <c r="B18" t="str">
        <f>Besoins!B18</f>
        <v>Gros sel de mer</v>
      </c>
      <c r="C18" s="11">
        <f>Besoins!E18</f>
        <v>0.005</v>
      </c>
      <c r="D18" t="str">
        <f>Besoins!F18</f>
        <v>kg</v>
      </c>
    </row>
    <row r="19">
      <c r="A19"/>
      <c r="B19" t="str" s="18">
        <f>"ℹ "&amp;Procedure!E5</f>
        <v>ℹ</v>
      </c>
      <c r="C19"/>
      <c r="D19"/>
    </row>
    <row r="20">
      <c r="A20" t="s" s="17">
        <v>137</v>
      </c>
      <c r="B20" t="str" s="14">
        <f>"[MOUILLER] "&amp;Procedure!D6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20"/>
      <c r="D20"/>
    </row>
    <row r="21">
      <c r="A21"/>
      <c r="B21" t="str">
        <f>Besoins!B13</f>
        <v>CAROTTE France extra colis 12kg</v>
      </c>
      <c r="C21" s="11">
        <f>Besoins!E13</f>
        <v>0.15</v>
      </c>
      <c r="D21" t="str">
        <f>Besoins!F13</f>
        <v>kg</v>
      </c>
    </row>
    <row r="22">
      <c r="A22"/>
      <c r="B22" t="str">
        <f>Besoins!B15</f>
        <v>OIGNON jaune France cat.I 60-80mm</v>
      </c>
      <c r="C22" s="11">
        <f>Besoins!E15</f>
        <v>0.15</v>
      </c>
      <c r="D22" t="str">
        <f>Besoins!F15</f>
        <v>kg</v>
      </c>
    </row>
    <row r="23">
      <c r="A23"/>
      <c r="B23" t="str">
        <f>Besoins!B17</f>
        <v>POIREAU France cat.I</v>
      </c>
      <c r="C23" s="11">
        <f>Besoins!E17</f>
        <v>0.15</v>
      </c>
      <c r="D23" t="str">
        <f>Besoins!F17</f>
        <v>kg</v>
      </c>
    </row>
    <row r="24">
      <c r="A24"/>
      <c r="B24" t="str">
        <f>Besoins!B14</f>
        <v>CÉLERI-BRANCHE vert France cat.I</v>
      </c>
      <c r="C24" s="11">
        <f>Besoins!E14</f>
        <v>0.08</v>
      </c>
      <c r="D24" t="str">
        <f>Besoins!F14</f>
        <v>kg</v>
      </c>
    </row>
    <row r="25">
      <c r="A25"/>
      <c r="B25" t="str">
        <f>Besoins!B12</f>
        <v>AIL frais France cat.I 60-80mm</v>
      </c>
      <c r="C25" s="11">
        <f>Besoins!E12</f>
        <v>0.005</v>
      </c>
      <c r="D25" t="str">
        <f>Besoins!F12</f>
        <v>kg</v>
      </c>
    </row>
    <row r="26">
      <c r="A26"/>
      <c r="B26" t="s">
        <v>138</v>
      </c>
      <c r="C26" s="11">
        <f>'Besoins'!$B$2*1</f>
        <v>1</v>
      </c>
      <c r="D26" t="s">
        <v>93</v>
      </c>
    </row>
    <row r="27">
      <c r="A27"/>
      <c r="B27" t="s">
        <v>139</v>
      </c>
      <c r="C27" s="11">
        <f>'Besoins'!$B$2*1</f>
        <v>1</v>
      </c>
      <c r="D27" t="s">
        <v>93</v>
      </c>
    </row>
    <row r="28">
      <c r="A28" t="s" s="17">
        <v>140</v>
      </c>
      <c r="B28" t="str" s="14">
        <f>"[PASSER] "&amp;Procedure!D7</f>
        <v>[PASSER] Cuire 3 à 4 heures à découvert à très faible ébullition — Écumer et dégraisser souvent (une petite louche d'eau froide fait remonter la graisse) ; une ébullition trop vive trouble la marmite.</v>
      </c>
      <c r="C28"/>
      <c r="D28"/>
    </row>
    <row r="29">
      <c r="A29"/>
      <c r="B29" t="str" s="18">
        <f>"ℹ "&amp;Procedure!E7</f>
        <v>ℹ</v>
      </c>
      <c r="C29"/>
      <c r="D29"/>
    </row>
    <row r="30">
      <c r="A30" t="s" s="17">
        <v>141</v>
      </c>
      <c r="B30" t="str" s="14">
        <f>"[DÉGRAISSER] "&amp;Procedure!D8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30"/>
      <c r="D30"/>
    </row>
    <row r="31">
      <c r="A31"/>
      <c r="B31" t="str">
        <f>Besoins!B9</f>
        <v>Poivre noir en grains entiers</v>
      </c>
      <c r="C31" s="11">
        <f>Besoins!E9</f>
        <v>0.001</v>
      </c>
      <c r="D31" t="str">
        <f>Besoins!F9</f>
        <v>kg</v>
      </c>
    </row>
    <row r="32">
      <c r="A32"/>
      <c r="B32" t="str" s="18">
        <f>"ℹ "&amp;Procedure!E8</f>
        <v>ℹ</v>
      </c>
      <c r="C32"/>
      <c r="D32"/>
    </row>
    <row r="33">
      <c r="A33"/>
      <c r="B33"/>
      <c r="C33"/>
      <c r="D33"/>
    </row>
    <row r="34">
      <c r="A34" t="s" s="16">
        <v>142</v>
      </c>
      <c r="B34"/>
      <c r="C34"/>
      <c r="D34"/>
    </row>
    <row r="35">
      <c r="A35" t="s" s="17">
        <v>133</v>
      </c>
      <c r="B35" t="str" s="14">
        <f>"[TRIER] "&amp;Procedure!D9</f>
        <v>[TRIER] Mise en place — Peser et mesurer toutes les denrées, vérifier leur fraîcheur.</v>
      </c>
      <c r="C35"/>
      <c r="D35"/>
    </row>
    <row r="36">
      <c r="A36" t="s" s="17">
        <v>134</v>
      </c>
      <c r="B36" t="str" s="14">
        <f>"[TRIER] "&amp;Procedure!D10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6"/>
      <c r="D36"/>
    </row>
    <row r="37">
      <c r="A37" t="s" s="17">
        <v>135</v>
      </c>
      <c r="B37" t="str" s="14">
        <f>"[FOURRER] "&amp;Procedure!D11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7"/>
      <c r="D37"/>
    </row>
    <row r="38">
      <c r="A38"/>
      <c r="B38" t="s">
        <v>143</v>
      </c>
      <c r="C38" s="11">
        <f>'Besoins'!$B$2*0.02</f>
        <v>0.02</v>
      </c>
      <c r="D38" t="s">
        <v>38</v>
      </c>
    </row>
    <row r="39">
      <c r="A39"/>
      <c r="B39" t="str">
        <f>Besoins!B11</f>
        <v>Thym séché</v>
      </c>
      <c r="C39" s="11">
        <f>Besoins!E11</f>
        <v>0.001</v>
      </c>
      <c r="D39" t="str">
        <f>Besoins!F11</f>
        <v>kg</v>
      </c>
    </row>
    <row r="40">
      <c r="A40"/>
      <c r="B40" t="str">
        <f>Besoins!B10</f>
        <v>Laurier sauce feuilles</v>
      </c>
      <c r="C40" s="11">
        <f>Besoins!E10</f>
        <v>0.001</v>
      </c>
      <c r="D40" t="str">
        <f>Besoins!F10</f>
        <v>kg</v>
      </c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13:D13"/>
    <mergeCell ref="B14:D14"/>
    <mergeCell ref="B15:D15"/>
    <mergeCell ref="B16:D16"/>
    <mergeCell ref="B19:D19"/>
    <mergeCell ref="B20:D20"/>
    <mergeCell ref="B28:D28"/>
    <mergeCell ref="B29:D29"/>
    <mergeCell ref="B30:D30"/>
    <mergeCell ref="B32:D32"/>
    <mergeCell ref="A34:D34"/>
    <mergeCell ref="B35:D35"/>
    <mergeCell ref="B36:D36"/>
    <mergeCell ref="B37:D37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