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<sst xmlns="http://schemas.openxmlformats.org/spreadsheetml/2006/main" count="100" uniqueCount="100">
  <si>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</si>
  <si>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</si>
  <si>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</si>
  <si>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</si>
  <si>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</si>
  <si>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</si>
  <si>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</si>
  <si>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</si>
  <si>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</si>
  <si>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</si>
  <si>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</si>
  <si>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</si>
  <si>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</si>
  <si>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</si>
  <si>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</si>
  <si>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</si>
  <si>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</si>
  <si>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</si>
  <si>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</si>
  <si>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</si>
  <si>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</si>
  <si>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</si>
  <si>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</si>
  <si>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</si>
  <si>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</si>
  <si>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</si>
  <si>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</si>
  <si>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</si>
  <si>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</si>
  <si>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</si>
  <si>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</si>
  <si>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</si>
  <si>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</si>
  <si>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</si>
  <si>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</si>
  <si>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</si>
  <si>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</si>
  <si>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</si>
  <si>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</si>
  <si>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</si>
  <si>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</si>
  <si>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</si>
  <si>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</si>
  <si>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</si>
  <si>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</si>
  <si>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</si>
  <si>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</si>
  <si>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</si>
  <si>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</si>
  <si>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</si>
  <si>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</si>
  <si>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</si>
  <si>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</si>
  <si>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</si>
  <si>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</si>
  <si>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</si>
  <si>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</si>
  <si>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</si>
  <si>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</si>
  <si>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</si>
  <si>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</si>
  <si>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</si>
  <si>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</si>
  <si>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</si>
  <si>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</si>
  <si>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</si>
  <si>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</si>
  <si>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</si>
  <si>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</si>
  <si>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</si>
  <si>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</si>
  <si>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</si>
  <si>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</si>
  <si>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Niveau</t>
  </si>
  <si>
    <t>Composant</t>
  </si>
  <si>
    <t>Type</t>
  </si>
  <si>
    <t>Quantité (× multiplicateur, voir feuille Besoins)</t>
  </si>
  <si>
    <t>recette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</si>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</sst>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8">
        <f>E8*13.2</f>
        <v>0.0132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8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18</v>
      </c>
      <c r="G10" s="8">
        <f>E10*5.2</f>
        <v>0.208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28</v>
      </c>
      <c r="G11" s="8">
        <f>E11*1.8</f>
        <v>0.09</v>
      </c>
    </row>
    <row r="12">
      <c r="A12" t="s">
        <v>29</v>
      </c>
      <c r="B12" t="s">
        <v>30</v>
      </c>
      <c r="C12" t="s">
        <v>27</v>
      </c>
      <c r="D12" s="4">
        <v>0.03</v>
      </c>
      <c r="E12" s="6">
        <f>D12*$B$2</f>
        <v>0.03</v>
      </c>
      <c r="F12" t="s">
        <v>18</v>
      </c>
      <c r="G12" s="8">
        <f>E12*1.3</f>
        <v>0.039</v>
      </c>
    </row>
    <row r="13">
      <c r="A13" t="s">
        <v>31</v>
      </c>
      <c r="B13" t="s">
        <v>32</v>
      </c>
      <c r="C13" t="s">
        <v>27</v>
      </c>
      <c r="D13" s="4">
        <v>0.08</v>
      </c>
      <c r="E13" s="6">
        <f>D13*$B$2</f>
        <v>0.08</v>
      </c>
      <c r="F13" t="s">
        <v>18</v>
      </c>
      <c r="G13" s="8">
        <f>E13*0.4</f>
        <v>0.032</v>
      </c>
    </row>
    <row r="14">
      <c r="A14" t="s" s="9">
        <v>33</v>
      </c>
      <c r="B14" t="s">
        <v>34</v>
      </c>
      <c r="C14" t="s">
        <v>27</v>
      </c>
      <c r="D14" s="4">
        <v>0.001</v>
      </c>
      <c r="E14" s="6">
        <f>D14*$B$2</f>
        <v>0.001</v>
      </c>
      <c r="F14" t="s">
        <v>18</v>
      </c>
      <c r="G14" s="8">
        <f>E14*1</f>
        <v>0.001</v>
      </c>
    </row>
    <row r="15">
      <c r="A15" t="s" s="9">
        <v>35</v>
      </c>
      <c r="B15" t="s">
        <v>36</v>
      </c>
      <c r="C15" t="s">
        <v>37</v>
      </c>
      <c r="D15" s="4">
        <v>0.6</v>
      </c>
      <c r="E15" s="6">
        <f>D15*$B$2</f>
        <v>0.6</v>
      </c>
      <c r="F15" t="s">
        <v>18</v>
      </c>
      <c r="G15" s="8">
        <f>E15*1.5</f>
        <v>0.9</v>
      </c>
    </row>
    <row r="16">
      <c r="A16" t="s">
        <v>38</v>
      </c>
      <c r="B16" t="s">
        <v>39</v>
      </c>
      <c r="C16" t="s">
        <v>40</v>
      </c>
      <c r="D16" s="4">
        <v>0.001</v>
      </c>
      <c r="E16" s="6">
        <f>D16*$B$2</f>
        <v>0.001</v>
      </c>
      <c r="F16" t="s">
        <v>18</v>
      </c>
      <c r="G16" s="8">
        <f>E16*0.35</f>
        <v>0.00035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>
        <v>51</v>
      </c>
      <c r="F2"/>
    </row>
    <row r="3">
      <c r="A3" t="s">
        <v>48</v>
      </c>
      <c r="B3">
        <v>2</v>
      </c>
      <c r="C3" t="s">
        <v>52</v>
      </c>
      <c r="D3" t="s" s="12">
        <v>53</v>
      </c>
      <c r="E3" t="s" s="12">
        <v>54</v>
      </c>
      <c r="F3"/>
    </row>
    <row r="4">
      <c r="A4" t="s">
        <v>48</v>
      </c>
      <c r="B4">
        <v>3</v>
      </c>
      <c r="C4" t="s">
        <v>55</v>
      </c>
      <c r="D4" t="s" s="12">
        <v>56</v>
      </c>
      <c r="E4" t="s" s="12">
        <v>57</v>
      </c>
      <c r="F4"/>
    </row>
    <row r="5">
      <c r="A5" t="s">
        <v>48</v>
      </c>
      <c r="B5">
        <v>4</v>
      </c>
      <c r="C5" t="s">
        <v>58</v>
      </c>
      <c r="D5" t="s" s="12">
        <v>59</v>
      </c>
      <c r="E5" t="s" s="12">
        <v>60</v>
      </c>
      <c r="F5"/>
    </row>
    <row r="6">
      <c r="A6" t="s">
        <v>48</v>
      </c>
      <c r="B6">
        <v>5</v>
      </c>
      <c r="C6" t="s">
        <v>61</v>
      </c>
      <c r="D6" t="s" s="12">
        <v>62</v>
      </c>
      <c r="E6" t="s" s="12">
        <v>63</v>
      </c>
      <c r="F6"/>
    </row>
    <row r="7">
      <c r="A7" t="s">
        <v>48</v>
      </c>
      <c r="B7">
        <v>6</v>
      </c>
      <c r="C7" t="s">
        <v>64</v>
      </c>
      <c r="D7" t="s" s="12">
        <v>65</v>
      </c>
      <c r="E7" t="s" s="12">
        <v>66</v>
      </c>
      <c r="F7" t="s">
        <v>67</v>
      </c>
    </row>
    <row r="8">
      <c r="A8" t="s">
        <v>48</v>
      </c>
      <c r="B8">
        <v>7</v>
      </c>
      <c r="C8" t="s">
        <v>68</v>
      </c>
      <c r="D8" t="s" s="12">
        <v>69</v>
      </c>
      <c r="E8" t="s" s="12"/>
      <c r="F8"/>
    </row>
    <row r="9">
      <c r="A9" t="s">
        <v>48</v>
      </c>
      <c r="B9">
        <v>8</v>
      </c>
      <c r="C9" t="s">
        <v>70</v>
      </c>
      <c r="D9" t="s" s="12">
        <v>71</v>
      </c>
      <c r="E9" t="s" s="12">
        <v>72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48</v>
      </c>
      <c r="C2" t="s">
        <v>77</v>
      </c>
      <c r="D2" s="6">
        <f>'Besoins'!$B$2*1</f>
        <v>1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'Besoins'!$B$2*0.6</f>
        <v>0.6</v>
      </c>
      <c r="E3" t="s">
        <v>18</v>
      </c>
    </row>
    <row r="4">
      <c r="A4">
        <v>1</v>
      </c>
      <c r="B4" t="s">
        <v>80</v>
      </c>
      <c r="C4" t="s">
        <v>79</v>
      </c>
      <c r="D4" s="6">
        <f>'Besoins'!$B$2*0.04</f>
        <v>0.04</v>
      </c>
      <c r="E4" t="s">
        <v>18</v>
      </c>
    </row>
    <row r="5">
      <c r="A5">
        <v>1</v>
      </c>
      <c r="B5" t="s">
        <v>81</v>
      </c>
      <c r="C5" t="s">
        <v>79</v>
      </c>
      <c r="D5" s="6">
        <f>'Besoins'!$B$2*0.03</f>
        <v>0.03</v>
      </c>
      <c r="E5" t="s">
        <v>18</v>
      </c>
    </row>
    <row r="6">
      <c r="A6">
        <v>1</v>
      </c>
      <c r="B6" t="s">
        <v>82</v>
      </c>
      <c r="C6" t="s">
        <v>79</v>
      </c>
      <c r="D6" s="6">
        <f>'Besoins'!$B$2*0.08</f>
        <v>0.08</v>
      </c>
      <c r="E6" t="s">
        <v>18</v>
      </c>
    </row>
    <row r="7">
      <c r="A7">
        <v>1</v>
      </c>
      <c r="B7" t="s">
        <v>83</v>
      </c>
      <c r="C7" t="s">
        <v>79</v>
      </c>
      <c r="D7" s="6">
        <f>'Besoins'!$B$2*0.05</f>
        <v>0.05</v>
      </c>
      <c r="E7" t="s">
        <v>18</v>
      </c>
    </row>
    <row r="8">
      <c r="A8">
        <v>1</v>
      </c>
      <c r="B8" t="s">
        <v>84</v>
      </c>
      <c r="C8" t="s">
        <v>79</v>
      </c>
      <c r="D8" s="6">
        <f>'Besoins'!$B$2*0.001</f>
        <v>0.001</v>
      </c>
      <c r="E8" t="s">
        <v>18</v>
      </c>
    </row>
    <row r="9">
      <c r="A9">
        <v>1</v>
      </c>
      <c r="B9" t="s">
        <v>85</v>
      </c>
      <c r="C9" t="s">
        <v>79</v>
      </c>
      <c r="D9" s="6">
        <f>'Besoins'!$B$2*0.001</f>
        <v>0.001</v>
      </c>
      <c r="E9" t="s">
        <v>18</v>
      </c>
    </row>
    <row r="10">
      <c r="A10">
        <v>1</v>
      </c>
      <c r="B10" t="s">
        <v>86</v>
      </c>
      <c r="C10" t="s">
        <v>79</v>
      </c>
      <c r="D10" s="6">
        <f>'Besoins'!$B$2*0.1</f>
        <v>0.1</v>
      </c>
      <c r="E10" t="s">
        <v>3</v>
      </c>
    </row>
    <row r="11">
      <c r="A11">
        <v>1</v>
      </c>
      <c r="B11" t="s">
        <v>87</v>
      </c>
      <c r="C11" t="s">
        <v>79</v>
      </c>
      <c r="D11" s="6">
        <f>'Besoins'!$B$2*0.001</f>
        <v>0.001</v>
      </c>
      <c r="E11" t="s">
        <v>18</v>
      </c>
    </row>
    <row r="12">
      <c r="A12">
        <v>1</v>
      </c>
      <c r="B12" t="s">
        <v>88</v>
      </c>
      <c r="C12" t="s">
        <v>79</v>
      </c>
      <c r="D12" s="6">
        <f>'Besoins'!$B$2*0.001</f>
        <v>0.001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"[CONCASSER] "&amp;Procedure!D2</f>
        <v>[CONCASSER] Concasser, dégorger rapidement et rincer les arêtes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92</v>
      </c>
      <c r="B7" t="str" s="12">
        <f>"[ÉPLUCHER] "&amp;Procedure!D3</f>
        <v>[ÉPLUCHER] Éplucher et laver tous les légumes — émincer les éléments de la garniture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93</v>
      </c>
      <c r="B9" t="str" s="12">
        <f>"[SUER] "&amp;Procedure!D4</f>
        <v>[SUER] Faire suer au beurre la garniture aromatique finement émincée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94</v>
      </c>
      <c r="B11" t="str" s="12">
        <f>"[MOUILLER] "&amp;Procedure!D5</f>
        <v>[MOUILLER] Ajouter les arêtes soigneusement égouttées et mouiller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95</v>
      </c>
      <c r="B13" t="str" s="12">
        <f>"[BOUILLIR] "&amp;Procedure!D6</f>
        <v>[BOUILLIR] Porter à ébullition, écumer fréquemment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96</v>
      </c>
      <c r="B15" t="str" s="12">
        <f>"[FRÉMIR] "&amp;Procedure!D7</f>
        <v>[FRÉMIR] Laisser frémir pendant 20 à 25 minutes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97</v>
      </c>
      <c r="B17" t="str" s="12">
        <f>"[PASSER] "&amp;Procedure!D8</f>
        <v>[PASSER] Passer le fumet de poisson au chinois étamine sans fouler</v>
      </c>
      <c r="C17"/>
      <c r="D17"/>
    </row>
    <row r="18">
      <c r="A18" t="s" s="15">
        <v>98</v>
      </c>
      <c r="B18" t="str" s="12">
        <f>"[REFROIDIR] "&amp;Procedure!D9</f>
        <v>[REFROIDIR] Refroidir le fumet rapidement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7">
        <v>99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