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<sst xmlns="http://schemas.openxmlformats.org/spreadsheetml/2006/main" count="123" uniqueCount="123">
  <si>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</si>
  <si>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</si>
  <si>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</si>
  <si>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</si>
  <si>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</si>
  <si>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</si>
  <si>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</si>
  <si>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</si>
  <si>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</si>
  <si>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</si>
  <si>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</si>
  <si>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</si>
  <si>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</si>
  <si>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</si>
  <si>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</si>
  <si>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</si>
  <si>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</si>
  <si>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</si>
  <si>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</si>
  <si>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</si>
  <si>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</si>
  <si>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</si>
  <si>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</si>
  <si>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</si>
  <si>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00000021</t>
  </si>
  <si>
    <t>AMANDES FFILES</t>
  </si>
  <si>
    <t>FRUIT FRAIS</t>
  </si>
  <si>
    <t>00000240</t>
  </si>
  <si>
    <t>CARAMBOLES</t>
  </si>
  <si>
    <t>00000232</t>
  </si>
  <si>
    <t>FIGUES (CAISSE)</t>
  </si>
  <si>
    <t>00000223</t>
  </si>
  <si>
    <t>FRAISE (RAVIER)</t>
  </si>
  <si>
    <t>00000190</t>
  </si>
  <si>
    <t>SORBET FRAMBOISE</t>
  </si>
  <si>
    <t>Glace</t>
  </si>
  <si>
    <t>lt</t>
  </si>
  <si>
    <t>00000239</t>
  </si>
  <si>
    <t>KIWI</t>
  </si>
  <si>
    <t>Matières premières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</si>
  <si>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</si>
  <si>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</si>
  <si>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</si>
  <si>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</si>
  <si>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</si>
  <si>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</si>
  <si>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</si>
  <si>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</si>
  <si>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</si>
  <si>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</si>
  <si>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</si>
  <si>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</si>
  <si>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</si>
  <si>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</si>
  <si>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</si>
  <si>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</si>
  <si>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Recette</t>
  </si>
  <si>
    <t>#</t>
  </si>
  <si>
    <t>Verbe</t>
  </si>
  <si>
    <t>Étape</t>
  </si>
  <si>
    <t>Précision technique</t>
  </si>
  <si>
    <t>Durée</t>
  </si>
  <si>
    <t>CORNET D'ABONDANCE</t>
  </si>
  <si>
    <t>CORNET SORBET PASSION</t>
  </si>
  <si>
    <t>CORNET (B)</t>
  </si>
  <si>
    <t>NOUGATINE (B)</t>
  </si>
  <si>
    <t>BOULE SORBET PASSION</t>
  </si>
  <si>
    <t>SORBET PASSION (k)</t>
  </si>
  <si>
    <t>DÉCOR COULIS FRUIT ROUGE</t>
  </si>
  <si>
    <t>COULIS DE FRUITS ROUGES</t>
  </si>
  <si>
    <t>RAFTISUC  (L)</t>
  </si>
  <si>
    <t>DÉCOR FRUIT (HIVER)</t>
  </si>
  <si>
    <t>PASSION (P/.)</t>
  </si>
  <si>
    <t>PASSION (P)</t>
  </si>
  <si>
    <t>Niveau</t>
  </si>
  <si>
    <t>Composant</t>
  </si>
  <si>
    <t>Type</t>
  </si>
  <si>
    <t>Quantité (× multiplicateur, voir feuille Besoins)</t>
  </si>
  <si>
    <t>recette</t>
  </si>
  <si>
    <t xml:space="preserve">    ↳ CORNET SORBET PASSION</t>
  </si>
  <si>
    <t xml:space="preserve">        ↳ CORNET (B)</t>
  </si>
  <si>
    <t xml:space="preserve">            ↳ NOUGATINE (B)</t>
  </si>
  <si>
    <t xml:space="preserve">                ↳ SUCRE (S2)</t>
  </si>
  <si>
    <t>matiere</t>
  </si>
  <si>
    <t xml:space="preserve">                ↳ MIEL LIQUIDE (MELI)</t>
  </si>
  <si>
    <t xml:space="preserve">                ↳ EAU</t>
  </si>
  <si>
    <t xml:space="preserve">                ↳ AMANDES FFILES</t>
  </si>
  <si>
    <t xml:space="preserve">                ↳ BEURRE</t>
  </si>
  <si>
    <t xml:space="preserve">        ↳ BOULE SORBET PASSION</t>
  </si>
  <si>
    <t xml:space="preserve">            ↳ SORBET PASSION (k)</t>
  </si>
  <si>
    <t xml:space="preserve">                ↳ SORBET FRAMBOISE</t>
  </si>
  <si>
    <t xml:space="preserve">    ↳ DÉCOR COULIS FRUIT ROUGE</t>
  </si>
  <si>
    <t xml:space="preserve">        ↳ COULIS DE FRUITS ROUGES</t>
  </si>
  <si>
    <t xml:space="preserve">            ↳ PURE DE FRAISES (BOIRON)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</si>
  <si>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</si>
  <si>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</si>
  <si>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</si>
  <si>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↳ DÉCOR FRUIT (HIVER)</t>
  </si>
  <si>
    <t xml:space="preserve">        ↳ CARAMBOLES EN TRANCHES (conv.)</t>
  </si>
  <si>
    <t>conversion</t>
  </si>
  <si>
    <t xml:space="preserve">        ↳ KIWI (P/.) (conv.)</t>
  </si>
  <si>
    <t xml:space="preserve">        ↳ FIGUES (P/.) (conv.)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</si>
  <si>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</si>
  <si>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</si>
  <si>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</si>
  <si>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 (conv.)</t>
  </si>
  <si>
    <t xml:space="preserve">        ↳ RAISIN NOIR (P/.) (conv.)</t>
  </si>
  <si>
    <t xml:space="preserve">        ↳ RAISIN BLANC (P/.) (conv.)</t>
  </si>
  <si>
    <t xml:space="preserve">        ↳ PHYSALIS (P) (conv.)</t>
  </si>
  <si>
    <t>Fiche technique — CORNET D'ABONDANCE</t>
  </si>
  <si>
    <t>CORNET D'ABONDANCE  00000666</t>
  </si>
  <si>
    <t>↳ CORNET SORBET PASSION  00000879</t>
  </si>
  <si>
    <t>↳ CORNET (B)  00000358</t>
  </si>
  <si>
    <t>↳ NOUGATINE (B)  00000359</t>
  </si>
  <si>
    <t>↳ BOULE SORBET PASSION  00000418</t>
  </si>
  <si>
    <t>↳ SORBET PASSION (k)  00000412</t>
  </si>
  <si>
    <t>↳ DÉCOR COULIS FRUIT ROUGE  00000393</t>
  </si>
  <si>
    <t>↳ COULIS DE FRUITS ROUGES  00000260</t>
  </si>
  <si>
    <t>↳ RAFTISUC  (L)  00000392</t>
  </si>
  <si>
    <t>↳ DÉCOR FRUIT (HIVER)  00000256</t>
  </si>
  <si>
    <t>↳ PASSION (P/.)  00000250</t>
  </si>
  <si>
    <t>↳ PASSION (P)  00000249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</si>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</sst>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0.019417</v>
      </c>
      <c r="E7" s="6">
        <f>D7*$B$2</f>
        <v>0.019417</v>
      </c>
      <c r="F7" t="s">
        <v>15</v>
      </c>
      <c r="G7" s="9">
        <f>E7*3.9514968117</f>
        <v>0.076726</v>
      </c>
    </row>
    <row r="8">
      <c r="A8" t="s" s="8">
        <v>16</v>
      </c>
      <c r="B8" t="s">
        <v>17</v>
      </c>
      <c r="C8" t="s">
        <v>14</v>
      </c>
      <c r="D8" s="4">
        <v>0.01</v>
      </c>
      <c r="E8" s="6">
        <f>D8*$B$2</f>
        <v>0.01</v>
      </c>
      <c r="F8" t="s">
        <v>3</v>
      </c>
      <c r="G8" s="9">
        <f>E8*8.9242</f>
        <v>0.089242</v>
      </c>
    </row>
    <row r="9">
      <c r="A9" t="s" s="8">
        <v>18</v>
      </c>
      <c r="B9" t="s">
        <v>19</v>
      </c>
      <c r="C9" t="s">
        <v>14</v>
      </c>
      <c r="D9" s="4">
        <v>0.125</v>
      </c>
      <c r="E9" s="6">
        <f>D9*$B$2</f>
        <v>0.125</v>
      </c>
      <c r="F9" t="s">
        <v>3</v>
      </c>
      <c r="G9" s="9">
        <f>E9*1.4378</f>
        <v>0.179725</v>
      </c>
    </row>
    <row r="10">
      <c r="A10" t="s" s="8">
        <v>20</v>
      </c>
      <c r="B10" t="s">
        <v>21</v>
      </c>
      <c r="C10" t="s">
        <v>14</v>
      </c>
      <c r="D10" s="4">
        <v>1</v>
      </c>
      <c r="E10" s="6">
        <f>D10*$B$2</f>
        <v>1</v>
      </c>
      <c r="F10" t="s">
        <v>15</v>
      </c>
      <c r="G10" s="9">
        <f>E10*2.8508</f>
        <v>2.8508</v>
      </c>
    </row>
    <row r="11">
      <c r="A11" t="s" s="8">
        <v>22</v>
      </c>
      <c r="B11" t="s">
        <v>23</v>
      </c>
      <c r="C11" t="s">
        <v>14</v>
      </c>
      <c r="D11" s="4">
        <v>1</v>
      </c>
      <c r="E11" s="6">
        <f>D11*$B$2</f>
        <v>1</v>
      </c>
      <c r="F11" t="s">
        <v>15</v>
      </c>
      <c r="G11" s="9">
        <f>E11*2.6029</f>
        <v>2.6029</v>
      </c>
    </row>
    <row r="12">
      <c r="A12" t="s" s="8">
        <v>24</v>
      </c>
      <c r="B12" t="s">
        <v>25</v>
      </c>
      <c r="C12" t="s">
        <v>26</v>
      </c>
      <c r="D12" s="4">
        <v>0.271845</v>
      </c>
      <c r="E12" s="6">
        <f>D12*$B$2</f>
        <v>0.271845</v>
      </c>
      <c r="F12" t="s">
        <v>15</v>
      </c>
      <c r="G12" s="9">
        <f>E12*7.1393310758</f>
        <v>1.940791</v>
      </c>
    </row>
    <row r="13">
      <c r="A13" t="s" s="8">
        <v>27</v>
      </c>
      <c r="B13" t="s">
        <v>28</v>
      </c>
      <c r="C13" t="s">
        <v>26</v>
      </c>
      <c r="D13" s="4">
        <v>0.133333</v>
      </c>
      <c r="E13" s="6">
        <f>D13*$B$2</f>
        <v>0.133333</v>
      </c>
      <c r="F13" t="s">
        <v>3</v>
      </c>
      <c r="G13" s="9">
        <f>E13*0.892402231</f>
        <v>0.118987</v>
      </c>
    </row>
    <row r="14">
      <c r="A14" t="s" s="8">
        <v>29</v>
      </c>
      <c r="B14" t="s">
        <v>30</v>
      </c>
      <c r="C14" t="s">
        <v>26</v>
      </c>
      <c r="D14" s="4">
        <v>0.25</v>
      </c>
      <c r="E14" s="6">
        <f>D14*$B$2</f>
        <v>0.25</v>
      </c>
      <c r="F14" t="s">
        <v>3</v>
      </c>
      <c r="G14" s="9">
        <f>E14*0.330525</f>
        <v>0.082631</v>
      </c>
    </row>
    <row r="15">
      <c r="A15" t="s" s="8">
        <v>31</v>
      </c>
      <c r="B15" t="s">
        <v>32</v>
      </c>
      <c r="C15" t="s">
        <v>26</v>
      </c>
      <c r="D15" s="4">
        <v>0.066667</v>
      </c>
      <c r="E15" s="6">
        <f>D15*$B$2</f>
        <v>0.066667</v>
      </c>
      <c r="F15" t="s">
        <v>3</v>
      </c>
      <c r="G15" s="9">
        <f>E15*1.6112919435</f>
        <v>0.10742</v>
      </c>
    </row>
    <row r="16">
      <c r="A16" t="s" s="8">
        <v>33</v>
      </c>
      <c r="B16" t="s">
        <v>34</v>
      </c>
      <c r="C16" t="s">
        <v>35</v>
      </c>
      <c r="D16" s="4">
        <v>2</v>
      </c>
      <c r="E16" s="6">
        <f>D16*$B$2</f>
        <v>2</v>
      </c>
      <c r="F16" t="s">
        <v>36</v>
      </c>
      <c r="G16" s="9">
        <f>E16*4.09024</f>
        <v>8.18048</v>
      </c>
    </row>
    <row r="17">
      <c r="A17" t="s" s="8">
        <v>37</v>
      </c>
      <c r="B17" t="s">
        <v>38</v>
      </c>
      <c r="C17" t="s">
        <v>39</v>
      </c>
      <c r="D17" s="4">
        <v>0.2</v>
      </c>
      <c r="E17" s="6">
        <f>D17*$B$2</f>
        <v>0.2</v>
      </c>
      <c r="F17" t="s">
        <v>3</v>
      </c>
      <c r="G17" s="9">
        <f>E17*0.2479</f>
        <v>0.04958</v>
      </c>
    </row>
    <row r="18">
      <c r="A18" t="s" s="8">
        <v>40</v>
      </c>
      <c r="B18" t="s">
        <v>41</v>
      </c>
      <c r="C18" t="s">
        <v>42</v>
      </c>
      <c r="D18" s="4">
        <v>0.097087</v>
      </c>
      <c r="E18" s="6">
        <f>D18*$B$2</f>
        <v>0.097087</v>
      </c>
      <c r="F18" t="s">
        <v>36</v>
      </c>
      <c r="G18" s="9">
        <f>E18*0.0030000117</f>
        <v>0.000291</v>
      </c>
    </row>
    <row r="19">
      <c r="A19" t="s" s="8">
        <v>43</v>
      </c>
      <c r="B19" t="s">
        <v>44</v>
      </c>
      <c r="C19" t="s">
        <v>45</v>
      </c>
      <c r="D19" s="4">
        <v>0.271845</v>
      </c>
      <c r="E19" s="6">
        <f>D19*$B$2</f>
        <v>0.271845</v>
      </c>
      <c r="F19" t="s">
        <v>15</v>
      </c>
      <c r="G19" s="9">
        <f>E19*4.0405949493</f>
        <v>1.098416</v>
      </c>
    </row>
    <row r="20">
      <c r="A20" t="s" s="8">
        <v>46</v>
      </c>
      <c r="B20" t="s">
        <v>47</v>
      </c>
      <c r="C20" t="s">
        <v>45</v>
      </c>
      <c r="D20" s="4">
        <v>0.333333</v>
      </c>
      <c r="E20" s="6">
        <f>D20*$B$2</f>
        <v>0.333333</v>
      </c>
      <c r="F20" t="s">
        <v>15</v>
      </c>
      <c r="G20" s="9">
        <f>E20*1.1961011961</f>
        <v>0.3987</v>
      </c>
    </row>
    <row r="21">
      <c r="A21" t="s" s="8">
        <v>48</v>
      </c>
      <c r="B21" t="s">
        <v>49</v>
      </c>
      <c r="C21" t="s">
        <v>45</v>
      </c>
      <c r="D21" s="4">
        <v>0.339806</v>
      </c>
      <c r="E21" s="6">
        <f>D21*$B$2</f>
        <v>0.339806</v>
      </c>
      <c r="F21" t="s">
        <v>15</v>
      </c>
      <c r="G21" s="9">
        <f>E21*0.9499995114</f>
        <v>0.322816</v>
      </c>
    </row>
    <row r="22">
      <c r="A22" t="s" s="8">
        <v>50</v>
      </c>
      <c r="B22" t="s">
        <v>51</v>
      </c>
      <c r="C22" t="s">
        <v>52</v>
      </c>
      <c r="D22" s="4">
        <v>0.333333</v>
      </c>
      <c r="E22" s="6">
        <f>D22*$B$2</f>
        <v>0.333333</v>
      </c>
      <c r="F22" t="s">
        <v>36</v>
      </c>
      <c r="G22" s="9">
        <f>E22*5.7016057016</f>
        <v>1.900533</v>
      </c>
    </row>
    <row r="23">
      <c r="A23" t="s" s="8">
        <v>53</v>
      </c>
      <c r="B23" t="s">
        <v>54</v>
      </c>
      <c r="C23" t="s">
        <v>52</v>
      </c>
      <c r="D23" s="4">
        <v>0.333333</v>
      </c>
      <c r="E23" s="6">
        <f>D23*$B$2</f>
        <v>0.333333</v>
      </c>
      <c r="F23" t="s">
        <v>36</v>
      </c>
      <c r="G23" s="9">
        <f>E23*6.4452064452</f>
        <v>2.1484</v>
      </c>
    </row>
    <row r="24">
      <c r="A24"/>
      <c r="B24"/>
      <c r="C24"/>
      <c r="D24"/>
      <c r="E24"/>
      <c r="F24" t="s" s="10">
        <v>55</v>
      </c>
      <c r="G24" s="11">
        <f>SUM(G7:G23)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60</v>
      </c>
      <c r="F1" t="s" s="7">
        <v>61</v>
      </c>
    </row>
    <row r="2">
      <c r="A2" t="s">
        <v>62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64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65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66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67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68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69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70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71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72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73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74</v>
      </c>
      <c r="B1" t="s" s="7">
        <v>75</v>
      </c>
      <c r="C1" t="s" s="7">
        <v>76</v>
      </c>
      <c r="D1" t="s" s="7">
        <v>77</v>
      </c>
      <c r="E1" t="s" s="7">
        <v>10</v>
      </c>
    </row>
    <row r="2">
      <c r="A2">
        <v>0</v>
      </c>
      <c r="B2" t="s">
        <v>62</v>
      </c>
      <c r="C2" t="s">
        <v>78</v>
      </c>
      <c r="D2" s="6">
        <f>'Besoins'!$B$2*1</f>
        <v>1</v>
      </c>
      <c r="E2" t="s">
        <v>3</v>
      </c>
    </row>
    <row r="3">
      <c r="A3">
        <v>1</v>
      </c>
      <c r="B3" t="s">
        <v>79</v>
      </c>
      <c r="C3" t="s">
        <v>78</v>
      </c>
      <c r="D3" s="6">
        <f>'Besoins'!$B$2*1</f>
        <v>1</v>
      </c>
      <c r="E3" t="s">
        <v>3</v>
      </c>
    </row>
    <row r="4">
      <c r="A4">
        <v>2</v>
      </c>
      <c r="B4" t="s">
        <v>80</v>
      </c>
      <c r="C4" t="s">
        <v>78</v>
      </c>
      <c r="D4" s="6">
        <f>'Besoins'!$B$2*1</f>
        <v>1</v>
      </c>
      <c r="E4" t="s">
        <v>3</v>
      </c>
    </row>
    <row r="5">
      <c r="A5">
        <v>3</v>
      </c>
      <c r="B5" t="s">
        <v>81</v>
      </c>
      <c r="C5" t="s">
        <v>78</v>
      </c>
      <c r="D5" s="6">
        <f>'Besoins'!$B$2*1</f>
        <v>1</v>
      </c>
      <c r="E5" t="s">
        <v>15</v>
      </c>
    </row>
    <row r="6">
      <c r="A6">
        <v>4</v>
      </c>
      <c r="B6" t="s">
        <v>82</v>
      </c>
      <c r="C6" t="s">
        <v>83</v>
      </c>
      <c r="D6" s="6">
        <f>'Besoins'!$B$2*0.3398058252</f>
        <v>0.339806</v>
      </c>
      <c r="E6" t="s">
        <v>15</v>
      </c>
    </row>
    <row r="7">
      <c r="A7">
        <v>4</v>
      </c>
      <c r="B7" t="s">
        <v>84</v>
      </c>
      <c r="C7" t="s">
        <v>83</v>
      </c>
      <c r="D7" s="6">
        <f>'Besoins'!$B$2*0.2718446602</f>
        <v>0.271845</v>
      </c>
      <c r="E7" t="s">
        <v>15</v>
      </c>
    </row>
    <row r="8">
      <c r="A8">
        <v>4</v>
      </c>
      <c r="B8" t="s">
        <v>85</v>
      </c>
      <c r="C8" t="s">
        <v>83</v>
      </c>
      <c r="D8" s="6">
        <f>'Besoins'!$B$2*0.0970873786</f>
        <v>0.097087</v>
      </c>
      <c r="E8" t="s">
        <v>36</v>
      </c>
    </row>
    <row r="9">
      <c r="A9">
        <v>4</v>
      </c>
      <c r="B9" t="s">
        <v>86</v>
      </c>
      <c r="C9" t="s">
        <v>83</v>
      </c>
      <c r="D9" s="6">
        <f>'Besoins'!$B$2*0.2718446602</f>
        <v>0.271845</v>
      </c>
      <c r="E9" t="s">
        <v>15</v>
      </c>
    </row>
    <row r="10">
      <c r="A10">
        <v>4</v>
      </c>
      <c r="B10" t="s">
        <v>87</v>
      </c>
      <c r="C10" t="s">
        <v>83</v>
      </c>
      <c r="D10" s="6">
        <f>'Besoins'!$B$2*0.0194174757</f>
        <v>0.019417</v>
      </c>
      <c r="E10" t="s">
        <v>15</v>
      </c>
    </row>
    <row r="11">
      <c r="A11">
        <v>2</v>
      </c>
      <c r="B11" t="s">
        <v>88</v>
      </c>
      <c r="C11" t="s">
        <v>78</v>
      </c>
      <c r="D11" s="6">
        <f>'Besoins'!$B$2*2</f>
        <v>2</v>
      </c>
      <c r="E11" t="s">
        <v>3</v>
      </c>
    </row>
    <row r="12">
      <c r="A12">
        <v>3</v>
      </c>
      <c r="B12" t="s">
        <v>89</v>
      </c>
      <c r="C12" t="s">
        <v>78</v>
      </c>
      <c r="D12" s="6">
        <f>'Besoins'!$B$2*2</f>
        <v>2</v>
      </c>
      <c r="E12" t="s">
        <v>15</v>
      </c>
    </row>
    <row r="13">
      <c r="A13">
        <v>4</v>
      </c>
      <c r="B13" t="s">
        <v>90</v>
      </c>
      <c r="C13" t="s">
        <v>83</v>
      </c>
      <c r="D13" s="6">
        <f>'Besoins'!$B$2*2</f>
        <v>2</v>
      </c>
      <c r="E13" t="s">
        <v>36</v>
      </c>
    </row>
    <row r="14">
      <c r="A14">
        <v>1</v>
      </c>
      <c r="B14" t="s">
        <v>91</v>
      </c>
      <c r="C14" t="s">
        <v>78</v>
      </c>
      <c r="D14" s="6">
        <f>'Besoins'!$B$2*1</f>
        <v>1</v>
      </c>
      <c r="E14" t="s">
        <v>3</v>
      </c>
    </row>
    <row r="15">
      <c r="A15">
        <v>2</v>
      </c>
      <c r="B15" t="s">
        <v>92</v>
      </c>
      <c r="C15" t="s">
        <v>78</v>
      </c>
      <c r="D15" s="6">
        <f>'Besoins'!$B$2*1</f>
        <v>1</v>
      </c>
      <c r="E15" t="s">
        <v>36</v>
      </c>
    </row>
    <row r="16">
      <c r="A16">
        <v>3</v>
      </c>
      <c r="B16" t="s">
        <v>93</v>
      </c>
      <c r="C16" t="s">
        <v>83</v>
      </c>
      <c r="D16" s="6">
        <f>'Besoins'!$B$2*0.3333333333</f>
        <v>0.333333</v>
      </c>
      <c r="E16" t="s">
        <v>36</v>
      </c>
    </row>
    <row r="17">
      <c r="A17">
        <v>3</v>
      </c>
      <c r="B17" t="s">
        <v>94</v>
      </c>
      <c r="C17" t="s">
        <v>83</v>
      </c>
      <c r="D17" s="6">
        <f>'Besoins'!$B$2*0.3333333333</f>
        <v>0.333333</v>
      </c>
      <c r="E17" t="s">
        <v>36</v>
      </c>
    </row>
    <row r="18">
      <c r="A18">
        <v>3</v>
      </c>
      <c r="B18" t="s">
        <v>95</v>
      </c>
      <c r="C18" t="s">
        <v>78</v>
      </c>
      <c r="D18" s="6">
        <f>'Besoins'!$B$2*0.3333333333</f>
        <v>0.333333</v>
      </c>
      <c r="E18" t="s">
        <v>36</v>
      </c>
    </row>
    <row r="19">
      <c r="A19">
        <v>4</v>
      </c>
      <c r="B19" t="s">
        <v>96</v>
      </c>
      <c r="C19" t="s">
        <v>83</v>
      </c>
      <c r="D19" s="6">
        <f>'Besoins'!$B$2*0.3333333333</f>
        <v>0.333333</v>
      </c>
      <c r="E19" t="s">
        <v>15</v>
      </c>
    </row>
    <row r="20">
      <c r="A20">
        <v>1</v>
      </c>
      <c r="B20" t="s">
        <v>97</v>
      </c>
      <c r="C20" t="s">
        <v>78</v>
      </c>
      <c r="D20" s="6">
        <f>'Besoins'!$B$2*2</f>
        <v>2</v>
      </c>
      <c r="E20" t="s">
        <v>3</v>
      </c>
    </row>
    <row r="21">
      <c r="A21">
        <v>2</v>
      </c>
      <c r="B21" t="s">
        <v>98</v>
      </c>
      <c r="C21" t="s">
        <v>99</v>
      </c>
      <c r="D21" s="6">
        <f>'Besoins'!$B$2*2</f>
        <v>2</v>
      </c>
      <c r="E21" t="s">
        <v>3</v>
      </c>
    </row>
    <row r="22">
      <c r="A22">
        <v>2</v>
      </c>
      <c r="B22" t="s">
        <v>100</v>
      </c>
      <c r="C22" t="s">
        <v>99</v>
      </c>
      <c r="D22" s="6">
        <f>'Besoins'!$B$2*2</f>
        <v>2</v>
      </c>
      <c r="E22" t="s">
        <v>3</v>
      </c>
    </row>
    <row r="23">
      <c r="A23">
        <v>2</v>
      </c>
      <c r="B23" t="s">
        <v>101</v>
      </c>
      <c r="C23" t="s">
        <v>99</v>
      </c>
      <c r="D23" s="6">
        <f>'Besoins'!$B$2*2</f>
        <v>2</v>
      </c>
      <c r="E23" t="s">
        <v>3</v>
      </c>
    </row>
    <row r="24">
      <c r="A24">
        <v>2</v>
      </c>
      <c r="B24" t="s">
        <v>102</v>
      </c>
      <c r="C24" t="s">
        <v>78</v>
      </c>
      <c r="D24" s="6">
        <f>'Besoins'!$B$2*2</f>
        <v>2</v>
      </c>
      <c r="E24" t="s">
        <v>3</v>
      </c>
    </row>
    <row r="25">
      <c r="A25">
        <v>3</v>
      </c>
      <c r="B25" t="s">
        <v>103</v>
      </c>
      <c r="C25" t="s">
        <v>78</v>
      </c>
      <c r="D25" s="6">
        <f>'Besoins'!$B$2*0.5</f>
        <v>0.5</v>
      </c>
      <c r="E25" t="s">
        <v>3</v>
      </c>
    </row>
    <row r="26">
      <c r="A26">
        <v>4</v>
      </c>
      <c r="B26" t="s">
        <v>104</v>
      </c>
      <c r="C26" t="s">
        <v>83</v>
      </c>
      <c r="D26" s="6">
        <f>'Besoins'!$B$2*0.01</f>
        <v>0.01</v>
      </c>
      <c r="E26" t="s">
        <v>3</v>
      </c>
    </row>
    <row r="27">
      <c r="A27">
        <v>2</v>
      </c>
      <c r="B27" t="s">
        <v>105</v>
      </c>
      <c r="C27" t="s">
        <v>99</v>
      </c>
      <c r="D27" s="6">
        <f>'Besoins'!$B$2*4</f>
        <v>4</v>
      </c>
      <c r="E27" t="s">
        <v>3</v>
      </c>
    </row>
    <row r="28">
      <c r="A28">
        <v>2</v>
      </c>
      <c r="B28" t="s">
        <v>106</v>
      </c>
      <c r="C28" t="s">
        <v>99</v>
      </c>
      <c r="D28" s="6">
        <f>'Besoins'!$B$2*2</f>
        <v>2</v>
      </c>
      <c r="E28" t="s">
        <v>3</v>
      </c>
    </row>
    <row r="29">
      <c r="A29">
        <v>2</v>
      </c>
      <c r="B29" t="s">
        <v>107</v>
      </c>
      <c r="C29" t="s">
        <v>99</v>
      </c>
      <c r="D29" s="6">
        <f>'Besoins'!$B$2*2</f>
        <v>2</v>
      </c>
      <c r="E29" t="s">
        <v>3</v>
      </c>
    </row>
    <row r="30">
      <c r="A30">
        <v>2</v>
      </c>
      <c r="B30" t="s">
        <v>108</v>
      </c>
      <c r="C30" t="s">
        <v>99</v>
      </c>
      <c r="D30" s="6">
        <f>'Besoins'!$B$2*2</f>
        <v>2</v>
      </c>
      <c r="E3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2">
        <v>109</v>
      </c>
      <c r="B1"/>
      <c r="C1"/>
      <c r="D1"/>
    </row>
    <row r="2">
      <c r="A2" t="str" s="13">
        <f>"00000666 · CARTE · référence : "&amp;Besoins!B3&amp;" "&amp;Besoins!C3&amp;" · multiplicateur réglable sur la feuille ""Besoins"""</f>
        <v>00000666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111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112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113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114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115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116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117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118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119</v>
      </c>
      <c r="B31"/>
      <c r="C31"/>
      <c r="D31"/>
    </row>
    <row r="32">
      <c r="A32"/>
      <c r="B3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4">
        <v>120</v>
      </c>
      <c r="B34"/>
      <c r="C34"/>
      <c r="D34"/>
    </row>
    <row r="35">
      <c r="A35"/>
      <c r="B3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4">
        <v>121</v>
      </c>
      <c r="B37"/>
      <c r="C37"/>
      <c r="D37"/>
    </row>
    <row r="38">
      <c r="A38"/>
      <c r="B3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122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2026-08-01T04:19:21Z</dcterms:created>
  <dc:title>CORNET D'ABONDANCE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2026-08-01T04:19:21Z</dcterms:modified>
  <cp:revision>1</cp:revision>
</cp:coreProperties>
</file>