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<sst xmlns="http://schemas.openxmlformats.org/spreadsheetml/2006/main" count="122" uniqueCount="122">
  <si>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</si>
  <si>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</si>
  <si>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</si>
  <si>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</si>
  <si>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</si>
  <si>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</si>
  <si>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</si>
  <si>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</si>
  <si>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</si>
  <si>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</si>
  <si>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</si>
  <si>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</si>
  <si>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</si>
  <si>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</si>
  <si>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</si>
  <si>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</si>
  <si>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</si>
  <si>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</si>
  <si>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</si>
  <si>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</si>
  <si>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</si>
  <si>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</si>
  <si>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</si>
  <si>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</si>
  <si>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</si>
  <si>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</si>
  <si>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</si>
  <si>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</si>
  <si>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</si>
  <si>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</si>
  <si>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</si>
  <si>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</si>
  <si>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</si>
  <si>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</si>
  <si>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</si>
  <si>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</si>
  <si>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</si>
  <si>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</si>
  <si>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</si>
  <si>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</si>
  <si>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</si>
  <si>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</si>
  <si>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</si>
  <si>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</si>
  <si>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</si>
  <si>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</si>
  <si>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</si>
  <si>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</si>
  <si>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</si>
  <si>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</si>
  <si>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</si>
  <si>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</si>
  <si>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</si>
  <si>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</si>
  <si>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</si>
  <si>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</si>
  <si>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</si>
  <si>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</si>
  <si>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</si>
  <si>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MIROIR ORANGE ET ZESTE DE CITRON VERT SUR ASSIETE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</si>
  <si>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</si>
  <si>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</si>
  <si>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</si>
  <si>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</si>
  <si>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</si>
  <si>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</si>
  <si>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</si>
  <si>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</si>
  <si>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</si>
  <si>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</si>
  <si>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</si>
  <si>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</si>
  <si>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</si>
  <si>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</si>
  <si>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</si>
  <si>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</si>
  <si>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ORANGE ET ZESTE DE 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</si>
  <si>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</si>
  <si>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</si>
  <si>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</si>
  <si>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</si>
  <si>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</si>
  <si>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</si>
  <si>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</si>
  <si>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</si>
  <si>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</si>
  <si>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</si>
  <si>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</si>
  <si>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</si>
  <si>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</si>
  <si>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</si>
  <si>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</si>
  <si>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</si>
  <si>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</si>
  <si>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</si>
  <si>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</si>
  <si>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</si>
  <si>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</si>
  <si>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</si>
  <si>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GELÉE D'ORANGE</t>
  </si>
  <si>
    <t xml:space="preserve">            ↳ SUCRE (S2)</t>
  </si>
  <si>
    <t xml:space="preserve">    ↳ DÉCOR COULIS D'ORANGE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</si>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</sst>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0.466667</v>
      </c>
      <c r="E9" s="6">
        <f>D9*$B$2</f>
        <v>0.466667</v>
      </c>
      <c r="F9" t="s">
        <v>15</v>
      </c>
      <c r="G9" s="9">
        <f>E9*16.0944885039</f>
        <v>7.510767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1.922557</v>
      </c>
      <c r="E12" s="6">
        <f>D12*$B$2</f>
        <v>1.922557</v>
      </c>
      <c r="F12" t="s">
        <v>15</v>
      </c>
      <c r="G12" s="9">
        <f>E12*0.654464339</f>
        <v>1.258245</v>
      </c>
    </row>
    <row r="13">
      <c r="A13" t="s" s="8">
        <v>28</v>
      </c>
      <c r="B13" t="s">
        <v>29</v>
      </c>
      <c r="C13" t="s">
        <v>22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0.3</v>
      </c>
      <c r="E16" s="6">
        <f>D16*$B$2</f>
        <v>0.3</v>
      </c>
      <c r="F16" t="s">
        <v>3</v>
      </c>
      <c r="G16" s="9">
        <f>E16*0.27</f>
        <v>0.081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0.298178</v>
      </c>
      <c r="E18" s="6">
        <f>D18*$B$2</f>
        <v>0.298178</v>
      </c>
      <c r="F18" t="s">
        <v>23</v>
      </c>
      <c r="G18" s="9">
        <f>E18*0.0029999987</f>
        <v>0.000895</v>
      </c>
    </row>
    <row r="19">
      <c r="A19" t="s" s="8">
        <v>44</v>
      </c>
      <c r="B19" t="s">
        <v>45</v>
      </c>
      <c r="C19" t="s">
        <v>46</v>
      </c>
      <c r="D19" s="4">
        <v>0.033333</v>
      </c>
      <c r="E19" s="6">
        <f>D19*$B$2</f>
        <v>0.033333</v>
      </c>
      <c r="F19" t="s">
        <v>3</v>
      </c>
      <c r="G19" s="9">
        <f>E19*0.0632134321</f>
        <v>0.002107</v>
      </c>
    </row>
    <row r="20">
      <c r="A20" t="s" s="8">
        <v>47</v>
      </c>
      <c r="B20" t="s">
        <v>48</v>
      </c>
      <c r="C20" t="s">
        <v>49</v>
      </c>
      <c r="D20" s="4">
        <v>0.433067</v>
      </c>
      <c r="E20" s="6">
        <f>D20*$B$2</f>
        <v>0.433067</v>
      </c>
      <c r="F20" t="s">
        <v>15</v>
      </c>
      <c r="G20" s="9">
        <f>E20*1.0981995191</f>
        <v>0.475594</v>
      </c>
    </row>
    <row r="21">
      <c r="A21" t="s" s="8">
        <v>50</v>
      </c>
      <c r="B21" t="s">
        <v>51</v>
      </c>
      <c r="C21" t="s">
        <v>49</v>
      </c>
      <c r="D21" s="4">
        <v>0.0178</v>
      </c>
      <c r="E21" s="6">
        <f>D21*$B$2</f>
        <v>0.0178</v>
      </c>
      <c r="F21" t="s">
        <v>15</v>
      </c>
      <c r="G21" s="9">
        <f>E21*0.95</f>
        <v>0.01691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65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66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67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68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69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70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59</v>
      </c>
      <c r="C2" t="s">
        <v>75</v>
      </c>
      <c r="D2" s="6">
        <f>'Besoins'!$B$2*1</f>
        <v>1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'Besoins'!$B$2*0.0333333333</f>
        <v>0.033333</v>
      </c>
      <c r="E4" t="s">
        <v>3</v>
      </c>
    </row>
    <row r="5">
      <c r="A5">
        <v>3</v>
      </c>
      <c r="B5" t="s">
        <v>78</v>
      </c>
      <c r="C5" t="s">
        <v>75</v>
      </c>
      <c r="D5" s="6">
        <f>'Besoins'!$B$2*0.023</f>
        <v>0.023</v>
      </c>
      <c r="E5" t="s">
        <v>15</v>
      </c>
    </row>
    <row r="6">
      <c r="A6">
        <v>4</v>
      </c>
      <c r="B6" t="s">
        <v>79</v>
      </c>
      <c r="C6" t="s">
        <v>80</v>
      </c>
      <c r="D6" s="6">
        <f>'Besoins'!$B$2*0.2</f>
        <v>0.2</v>
      </c>
      <c r="E6" t="s">
        <v>3</v>
      </c>
    </row>
    <row r="7">
      <c r="A7">
        <v>4</v>
      </c>
      <c r="B7" t="s">
        <v>81</v>
      </c>
      <c r="C7" t="s">
        <v>82</v>
      </c>
      <c r="D7" s="6">
        <f>'Besoins'!$B$2*0.005</f>
        <v>0.005</v>
      </c>
      <c r="E7" t="s">
        <v>15</v>
      </c>
    </row>
    <row r="8">
      <c r="A8">
        <v>4</v>
      </c>
      <c r="B8" t="s">
        <v>83</v>
      </c>
      <c r="C8" t="s">
        <v>82</v>
      </c>
      <c r="D8" s="6">
        <f>'Besoins'!$B$2*0.005</f>
        <v>0.005</v>
      </c>
      <c r="E8" t="s">
        <v>15</v>
      </c>
    </row>
    <row r="9">
      <c r="A9">
        <v>4</v>
      </c>
      <c r="B9" t="s">
        <v>84</v>
      </c>
      <c r="C9" t="s">
        <v>82</v>
      </c>
      <c r="D9" s="6">
        <f>'Besoins'!$B$2*0.002</f>
        <v>0.002</v>
      </c>
      <c r="E9" t="s">
        <v>15</v>
      </c>
    </row>
    <row r="10">
      <c r="A10">
        <v>3</v>
      </c>
      <c r="B10" t="s">
        <v>85</v>
      </c>
      <c r="C10" t="s">
        <v>82</v>
      </c>
      <c r="D10" s="6">
        <f>'Besoins'!$B$2*0.0333333333</f>
        <v>0.033333</v>
      </c>
      <c r="E10" t="s">
        <v>3</v>
      </c>
    </row>
    <row r="11">
      <c r="A11">
        <v>2</v>
      </c>
      <c r="B11" t="s">
        <v>86</v>
      </c>
      <c r="C11" t="s">
        <v>75</v>
      </c>
      <c r="D11" s="6">
        <f>'Besoins'!$B$2*0.00875</f>
        <v>0.00875</v>
      </c>
      <c r="E11" t="s">
        <v>23</v>
      </c>
    </row>
    <row r="12">
      <c r="A12">
        <v>3</v>
      </c>
      <c r="B12" t="s">
        <v>87</v>
      </c>
      <c r="C12" t="s">
        <v>75</v>
      </c>
      <c r="D12" s="6">
        <f>'Besoins'!$B$2*0.0062607759</f>
        <v>0.006261</v>
      </c>
      <c r="E12" t="s">
        <v>15</v>
      </c>
    </row>
    <row r="13">
      <c r="A13">
        <v>4</v>
      </c>
      <c r="B13" t="s">
        <v>88</v>
      </c>
      <c r="C13" t="s">
        <v>75</v>
      </c>
      <c r="D13" s="6">
        <f>'Besoins'!$B$2*0.0150862069</f>
        <v>0.015086</v>
      </c>
      <c r="E13" t="s">
        <v>3</v>
      </c>
    </row>
    <row r="14">
      <c r="A14">
        <v>4</v>
      </c>
      <c r="B14" t="s">
        <v>89</v>
      </c>
      <c r="C14" t="s">
        <v>82</v>
      </c>
      <c r="D14" s="6">
        <f>'Besoins'!$B$2*0.0037564655</f>
        <v>0.003756</v>
      </c>
      <c r="E14" t="s">
        <v>15</v>
      </c>
    </row>
    <row r="15">
      <c r="A15">
        <v>5</v>
      </c>
      <c r="B15" t="s">
        <v>90</v>
      </c>
      <c r="C15" t="s">
        <v>82</v>
      </c>
      <c r="D15" s="6">
        <f>'Besoins'!$B$2*0.0150862069</f>
        <v>0.015086</v>
      </c>
      <c r="E15" t="s">
        <v>15</v>
      </c>
    </row>
    <row r="16">
      <c r="A16">
        <v>3</v>
      </c>
      <c r="B16" t="s">
        <v>91</v>
      </c>
      <c r="C16" t="s">
        <v>82</v>
      </c>
      <c r="D16" s="6">
        <f>'Besoins'!$B$2*0.0025043103</f>
        <v>0.002504</v>
      </c>
      <c r="E16" t="s">
        <v>23</v>
      </c>
    </row>
    <row r="17">
      <c r="A17">
        <v>2</v>
      </c>
      <c r="B17" t="s">
        <v>92</v>
      </c>
      <c r="C17" t="s">
        <v>75</v>
      </c>
      <c r="D17" s="6">
        <f>'Besoins'!$B$2*0.046</f>
        <v>0.046</v>
      </c>
      <c r="E17" t="s">
        <v>15</v>
      </c>
    </row>
    <row r="18">
      <c r="A18">
        <v>3</v>
      </c>
      <c r="B18" t="s">
        <v>93</v>
      </c>
      <c r="C18" t="s">
        <v>82</v>
      </c>
      <c r="D18" s="6">
        <f>'Besoins'!$B$2*0.018</f>
        <v>0.018</v>
      </c>
      <c r="E18" t="s">
        <v>23</v>
      </c>
    </row>
    <row r="19">
      <c r="A19">
        <v>3</v>
      </c>
      <c r="B19" t="s">
        <v>94</v>
      </c>
      <c r="C19" t="s">
        <v>80</v>
      </c>
      <c r="D19" s="6">
        <f>'Besoins'!$B$2*0.01</f>
        <v>0.01</v>
      </c>
      <c r="E19" t="s">
        <v>15</v>
      </c>
    </row>
    <row r="20">
      <c r="A20">
        <v>3</v>
      </c>
      <c r="B20" t="s">
        <v>95</v>
      </c>
      <c r="C20" t="s">
        <v>80</v>
      </c>
      <c r="D20" s="6">
        <f>'Besoins'!$B$2*0.3</f>
        <v>0.3</v>
      </c>
      <c r="E20" t="s">
        <v>3</v>
      </c>
    </row>
    <row r="21">
      <c r="A21">
        <v>3</v>
      </c>
      <c r="B21" t="s">
        <v>96</v>
      </c>
      <c r="C21" t="s">
        <v>75</v>
      </c>
      <c r="D21" s="6">
        <f>'Besoins'!$B$2*0.018</f>
        <v>0.018</v>
      </c>
      <c r="E21" t="s">
        <v>15</v>
      </c>
    </row>
    <row r="22">
      <c r="A22">
        <v>4</v>
      </c>
      <c r="B22" t="s">
        <v>97</v>
      </c>
      <c r="C22" t="s">
        <v>80</v>
      </c>
      <c r="D22" s="6">
        <f>'Besoins'!$B$2*0.2</f>
        <v>0.2</v>
      </c>
      <c r="E22" t="s">
        <v>3</v>
      </c>
    </row>
    <row r="23">
      <c r="A23">
        <v>4</v>
      </c>
      <c r="B23" t="s">
        <v>81</v>
      </c>
      <c r="C23" t="s">
        <v>82</v>
      </c>
      <c r="D23" s="6">
        <f>'Besoins'!$B$2*0.0108</f>
        <v>0.0108</v>
      </c>
      <c r="E23" t="s">
        <v>15</v>
      </c>
    </row>
    <row r="24">
      <c r="A24">
        <v>4</v>
      </c>
      <c r="B24" t="s">
        <v>98</v>
      </c>
      <c r="C24" t="s">
        <v>82</v>
      </c>
      <c r="D24" s="6">
        <f>'Besoins'!$B$2*0.0028</f>
        <v>0.0028</v>
      </c>
      <c r="E24" t="s">
        <v>23</v>
      </c>
    </row>
    <row r="25">
      <c r="A25">
        <v>2</v>
      </c>
      <c r="B25" t="s">
        <v>99</v>
      </c>
      <c r="C25" t="s">
        <v>75</v>
      </c>
      <c r="D25" s="6">
        <f>'Besoins'!$B$2*0.0153333333</f>
        <v>0.015333</v>
      </c>
      <c r="E25" t="s">
        <v>15</v>
      </c>
    </row>
    <row r="26">
      <c r="A26">
        <v>3</v>
      </c>
      <c r="B26" t="s">
        <v>94</v>
      </c>
      <c r="C26" t="s">
        <v>80</v>
      </c>
      <c r="D26" s="6">
        <f>'Besoins'!$B$2*0.01</f>
        <v>0.01</v>
      </c>
      <c r="E26" t="s">
        <v>15</v>
      </c>
    </row>
    <row r="27">
      <c r="A27">
        <v>3</v>
      </c>
      <c r="B27" t="s">
        <v>100</v>
      </c>
      <c r="C27" t="s">
        <v>82</v>
      </c>
      <c r="D27" s="6">
        <f>'Besoins'!$B$2*0.002</f>
        <v>0.002</v>
      </c>
      <c r="E27" t="s">
        <v>15</v>
      </c>
    </row>
    <row r="28">
      <c r="A28">
        <v>3</v>
      </c>
      <c r="B28" t="s">
        <v>91</v>
      </c>
      <c r="C28" t="s">
        <v>82</v>
      </c>
      <c r="D28" s="6">
        <f>'Besoins'!$B$2*0.0066666667</f>
        <v>0.006667</v>
      </c>
      <c r="E28" t="s">
        <v>23</v>
      </c>
    </row>
    <row r="29">
      <c r="A29">
        <v>3</v>
      </c>
      <c r="B29" t="s">
        <v>95</v>
      </c>
      <c r="C29" t="s">
        <v>80</v>
      </c>
      <c r="D29" s="6">
        <f>'Besoins'!$B$2*0.1666666667</f>
        <v>0.166667</v>
      </c>
      <c r="E29" t="s">
        <v>3</v>
      </c>
    </row>
    <row r="30">
      <c r="A30">
        <v>1</v>
      </c>
      <c r="B30" t="s">
        <v>101</v>
      </c>
      <c r="C30" t="s">
        <v>75</v>
      </c>
      <c r="D30" s="6">
        <f>'Besoins'!$B$2*1</f>
        <v>1</v>
      </c>
      <c r="E30" t="s">
        <v>3</v>
      </c>
    </row>
    <row r="31">
      <c r="A31">
        <v>2</v>
      </c>
      <c r="B31" t="s">
        <v>86</v>
      </c>
      <c r="C31" t="s">
        <v>75</v>
      </c>
      <c r="D31" s="6">
        <f>'Besoins'!$B$2*1</f>
        <v>1</v>
      </c>
      <c r="E31" t="s">
        <v>23</v>
      </c>
    </row>
    <row r="32">
      <c r="A32">
        <v>3</v>
      </c>
      <c r="B32" t="s">
        <v>87</v>
      </c>
      <c r="C32" t="s">
        <v>75</v>
      </c>
      <c r="D32" s="6">
        <f>'Besoins'!$B$2*0.7155172414</f>
        <v>0.715517</v>
      </c>
      <c r="E32" t="s">
        <v>15</v>
      </c>
    </row>
    <row r="33">
      <c r="A33">
        <v>4</v>
      </c>
      <c r="B33" t="s">
        <v>89</v>
      </c>
      <c r="C33" t="s">
        <v>82</v>
      </c>
      <c r="D33" s="6">
        <f>'Besoins'!$B$2*0.4293103448</f>
        <v>0.42931</v>
      </c>
      <c r="E33" t="s">
        <v>15</v>
      </c>
    </row>
    <row r="34">
      <c r="A34">
        <v>4</v>
      </c>
      <c r="B34" t="s">
        <v>88</v>
      </c>
      <c r="C34" t="s">
        <v>75</v>
      </c>
      <c r="D34" s="6">
        <f>'Besoins'!$B$2*1.724137931</f>
        <v>1.724138</v>
      </c>
      <c r="E34" t="s">
        <v>3</v>
      </c>
    </row>
    <row r="35">
      <c r="A35">
        <v>5</v>
      </c>
      <c r="B35" t="s">
        <v>90</v>
      </c>
      <c r="C35" t="s">
        <v>82</v>
      </c>
      <c r="D35" s="6">
        <f>'Besoins'!$B$2*1.724137931</f>
        <v>1.724138</v>
      </c>
      <c r="E35" t="s">
        <v>15</v>
      </c>
    </row>
    <row r="36">
      <c r="A36">
        <v>3</v>
      </c>
      <c r="B36" t="s">
        <v>91</v>
      </c>
      <c r="C36" t="s">
        <v>82</v>
      </c>
      <c r="D36" s="6">
        <f>'Besoins'!$B$2*0.2862068966</f>
        <v>0.286207</v>
      </c>
      <c r="E36" t="s">
        <v>23</v>
      </c>
    </row>
    <row r="37">
      <c r="A37">
        <v>1</v>
      </c>
      <c r="B37" t="s">
        <v>102</v>
      </c>
      <c r="C37" t="s">
        <v>75</v>
      </c>
      <c r="D37" s="6">
        <f>'Besoins'!$B$2*1</f>
        <v>1</v>
      </c>
      <c r="E37" t="s">
        <v>3</v>
      </c>
    </row>
    <row r="38">
      <c r="A38">
        <v>2</v>
      </c>
      <c r="B38" t="s">
        <v>103</v>
      </c>
      <c r="C38" t="s">
        <v>80</v>
      </c>
      <c r="D38" s="6">
        <f>'Besoins'!$B$2*1</f>
        <v>1</v>
      </c>
      <c r="E38" t="s">
        <v>3</v>
      </c>
    </row>
    <row r="39">
      <c r="A39">
        <v>2</v>
      </c>
      <c r="B39" t="s">
        <v>104</v>
      </c>
      <c r="C39" t="s">
        <v>80</v>
      </c>
      <c r="D39" s="6">
        <f>'Besoins'!$B$2*1</f>
        <v>1</v>
      </c>
      <c r="E39" t="s">
        <v>3</v>
      </c>
    </row>
    <row r="40">
      <c r="A40">
        <v>2</v>
      </c>
      <c r="B40" t="s">
        <v>105</v>
      </c>
      <c r="C40" t="s">
        <v>80</v>
      </c>
      <c r="D40" s="6">
        <f>'Besoins'!$B$2*2</f>
        <v>2</v>
      </c>
      <c r="E40" t="s">
        <v>3</v>
      </c>
    </row>
    <row r="41">
      <c r="A41">
        <v>2</v>
      </c>
      <c r="B41" t="s">
        <v>106</v>
      </c>
      <c r="C41" t="s">
        <v>80</v>
      </c>
      <c r="D41" s="6">
        <f>'Besoins'!$B$2*1</f>
        <v>1</v>
      </c>
      <c r="E41" t="s">
        <v>3</v>
      </c>
    </row>
    <row r="42">
      <c r="A42">
        <v>2</v>
      </c>
      <c r="B42" t="s">
        <v>107</v>
      </c>
      <c r="C42" t="s">
        <v>80</v>
      </c>
      <c r="D42" s="6">
        <f>'Besoins'!$B$2*1</f>
        <v>1</v>
      </c>
      <c r="E4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108</v>
      </c>
      <c r="B1"/>
      <c r="C1"/>
      <c r="D1"/>
    </row>
    <row r="2">
      <c r="A2" t="str" s="13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118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119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120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121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