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<sst xmlns="http://schemas.openxmlformats.org/spreadsheetml/2006/main" count="139" uniqueCount="139">
  <si>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</si>
  <si>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</si>
  <si>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</si>
  <si>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</si>
  <si>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</si>
  <si>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</si>
  <si>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</si>
  <si>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</si>
  <si>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</si>
  <si>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</si>
  <si>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</si>
  <si>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</si>
  <si>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</si>
  <si>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</si>
  <si>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</si>
  <si>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</si>
  <si>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</si>
  <si>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</si>
  <si>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</si>
  <si>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</si>
  <si>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</si>
  <si>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</si>
  <si>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</si>
  <si>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</si>
  <si>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</si>
  <si>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</si>
  <si>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</si>
  <si>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</si>
  <si>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</si>
  <si>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</si>
  <si>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</si>
  <si>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</si>
  <si>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</si>
  <si>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</si>
  <si>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</si>
  <si>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</si>
  <si>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</si>
  <si>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</si>
  <si>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</si>
  <si>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</si>
  <si>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</si>
  <si>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</si>
  <si>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</si>
  <si>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</si>
  <si>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</si>
  <si>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</si>
  <si>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</si>
  <si>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</si>
  <si>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</si>
  <si>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</si>
  <si>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</si>
  <si>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</si>
  <si>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</si>
  <si>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</si>
  <si>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</si>
  <si>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</si>
  <si>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</si>
  <si>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</si>
  <si>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</si>
  <si>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</si>
  <si>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</si>
  <si>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</si>
  <si>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</si>
  <si>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</si>
  <si>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MIROIR CITRONS VERTS SUR ASSIETE</t>
  </si>
  <si>
    <t>MIROIR CITRONS VERTS</t>
  </si>
  <si>
    <t>BISCUIT DUCHESSE (FEUILLES)</t>
  </si>
  <si>
    <t>BISCUIT DUCHESSE</t>
  </si>
  <si>
    <t>COULIS DE FRAMBOISES</t>
  </si>
  <si>
    <t>RAFTISUC  (L)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</si>
  <si>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</si>
  <si>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</si>
  <si>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</si>
  <si>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</si>
  <si>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</si>
  <si>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</si>
  <si>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</si>
  <si>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</si>
  <si>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</si>
  <si>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</si>
  <si>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</si>
  <si>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CITRONS VERTS</t>
  </si>
  <si>
    <t>DÉCOR COULIS FRUIT ROUGE</t>
  </si>
  <si>
    <t>COULIS DE FRUITS ROUGES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</si>
  <si>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</si>
  <si>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</si>
  <si>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</si>
  <si>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</si>
  <si>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</si>
  <si>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</si>
  <si>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MIROIR CITRONS VERTS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</si>
  <si>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</si>
  <si>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</si>
  <si>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</si>
  <si>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</si>
  <si>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</si>
  <si>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</si>
  <si>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</si>
  <si>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</si>
  <si>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</si>
  <si>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</si>
  <si>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</si>
  <si>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</si>
  <si>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</si>
  <si>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    ↳ MOUSSE CITRONS VERTS</t>
  </si>
  <si>
    <t xml:space="preserve">            ↳ CREME FRAOECHE</t>
  </si>
  <si>
    <t xml:space="preserve">            ↳ PURE DE CITRONS VERTS (BOIRON)</t>
  </si>
  <si>
    <t xml:space="preserve">            ↳ MERINGUE FRAICHE</t>
  </si>
  <si>
    <t xml:space="preserve">                ↳ BLANC D'OEUF (P) (conv.)</t>
  </si>
  <si>
    <t xml:space="preserve">            ↳ GELATINE EN FEUILLES (P) (conv.)</t>
  </si>
  <si>
    <t xml:space="preserve">        ↳ GELÉE DE CITRONS VERTS</t>
  </si>
  <si>
    <t xml:space="preserve">            ↳ EAU</t>
  </si>
  <si>
    <t xml:space="preserve">            ↳ SUCRE (S2)</t>
  </si>
  <si>
    <t xml:space="preserve">    ↳ DÉCOR COULIS FRUIT ROUGE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</si>
  <si>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</si>
  <si>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</si>
  <si>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</si>
  <si>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</si>
  <si>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</si>
  <si>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</si>
  <si>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</si>
  <si>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</si>
  <si>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MIROIR CITRONS VERTS SUR ASSIETE</t>
  </si>
  <si>
    <t>MIROIR CITRONS VERTS SUR ASSIETE  00000652</t>
  </si>
  <si>
    <t>↳ MIROIR CITRONS VERTS  00000122</t>
  </si>
  <si>
    <t>↳ BISCUIT DUCHESSE (FEUILLES)  00000109</t>
  </si>
  <si>
    <t>↳ BISCUIT DUCHESSE  00000161</t>
  </si>
  <si>
    <t>↳ COULIS DE FRAMBOISES  00000112</t>
  </si>
  <si>
    <t>↳ RAFTISUC  (L)  00000392</t>
  </si>
  <si>
    <t>↳ MOUSSE CITRONS VERTS  00000123</t>
  </si>
  <si>
    <t>↳ MERINGUE FRAICHE  00000099</t>
  </si>
  <si>
    <t>1.</t>
  </si>
  <si>
    <t>3.</t>
  </si>
  <si>
    <t>4.</t>
  </si>
  <si>
    <t>↳ GELÉE DE CITRONS VERTS  00000124</t>
  </si>
  <si>
    <t>↳ DÉCOR COULIS FRUIT ROUGE  00000393</t>
  </si>
  <si>
    <t>↳ COULIS DE FRUITS ROUGES  00000260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</si>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</sst>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9">
        <f>E7*3.3465666667</f>
        <v>0.006693</v>
      </c>
    </row>
    <row r="8">
      <c r="A8" t="s" s="8">
        <v>16</v>
      </c>
      <c r="B8" t="s">
        <v>17</v>
      </c>
      <c r="C8" t="s">
        <v>14</v>
      </c>
      <c r="D8" s="4">
        <v>0.005</v>
      </c>
      <c r="E8" s="6">
        <f>D8*$B$2</f>
        <v>0.005</v>
      </c>
      <c r="F8" t="s">
        <v>15</v>
      </c>
      <c r="G8" s="9">
        <f>E8*0.022064</f>
        <v>0.00011</v>
      </c>
    </row>
    <row r="9">
      <c r="A9" t="s" s="8">
        <v>18</v>
      </c>
      <c r="B9" t="s">
        <v>19</v>
      </c>
      <c r="C9" t="s">
        <v>14</v>
      </c>
      <c r="D9" s="4">
        <v>0.45</v>
      </c>
      <c r="E9" s="6">
        <f>D9*$B$2</f>
        <v>0.45</v>
      </c>
      <c r="F9" t="s">
        <v>15</v>
      </c>
      <c r="G9" s="9">
        <f>E9*16.0945</f>
        <v>7.242525</v>
      </c>
    </row>
    <row r="10">
      <c r="A10" t="s" s="8">
        <v>20</v>
      </c>
      <c r="B10" t="s">
        <v>21</v>
      </c>
      <c r="C10" t="s">
        <v>22</v>
      </c>
      <c r="D10" s="4">
        <v>0.018</v>
      </c>
      <c r="E10" s="6">
        <f>D10*$B$2</f>
        <v>0.018</v>
      </c>
      <c r="F10" t="s">
        <v>23</v>
      </c>
      <c r="G10" s="9">
        <f>E10*2.5335</f>
        <v>0.045603</v>
      </c>
    </row>
    <row r="11">
      <c r="A11" t="s" s="8">
        <v>24</v>
      </c>
      <c r="B11" t="s">
        <v>25</v>
      </c>
      <c r="C11" t="s">
        <v>22</v>
      </c>
      <c r="D11" s="4">
        <v>0.033333</v>
      </c>
      <c r="E11" s="6">
        <f>D11*$B$2</f>
        <v>0.033333</v>
      </c>
      <c r="F11" t="s">
        <v>3</v>
      </c>
      <c r="G11" s="9">
        <f>E11*1.9831198312</f>
        <v>0.066103</v>
      </c>
    </row>
    <row r="12">
      <c r="A12" t="s" s="8">
        <v>26</v>
      </c>
      <c r="B12" t="s">
        <v>27</v>
      </c>
      <c r="C12" t="s">
        <v>22</v>
      </c>
      <c r="D12" s="4">
        <v>0.0625</v>
      </c>
      <c r="E12" s="6">
        <f>D12*$B$2</f>
        <v>0.0625</v>
      </c>
      <c r="F12" t="s">
        <v>3</v>
      </c>
      <c r="G12" s="9">
        <f>E12*1.4378</f>
        <v>0.089863</v>
      </c>
    </row>
    <row r="13">
      <c r="A13" t="s" s="8">
        <v>28</v>
      </c>
      <c r="B13" t="s">
        <v>29</v>
      </c>
      <c r="C13" t="s">
        <v>30</v>
      </c>
      <c r="D13" s="4">
        <v>0.066667</v>
      </c>
      <c r="E13" s="6">
        <f>D13*$B$2</f>
        <v>0.066667</v>
      </c>
      <c r="F13" t="s">
        <v>3</v>
      </c>
      <c r="G13" s="9">
        <f>E13*0.892395538</f>
        <v>0.059493</v>
      </c>
    </row>
    <row r="14">
      <c r="A14" t="s" s="8">
        <v>31</v>
      </c>
      <c r="B14" t="s">
        <v>32</v>
      </c>
      <c r="C14" t="s">
        <v>30</v>
      </c>
      <c r="D14" s="4">
        <v>0.033333</v>
      </c>
      <c r="E14" s="6">
        <f>D14*$B$2</f>
        <v>0.033333</v>
      </c>
      <c r="F14" t="s">
        <v>3</v>
      </c>
      <c r="G14" s="9">
        <f>E14*1.6113161132</f>
        <v>0.05371</v>
      </c>
    </row>
    <row r="15">
      <c r="A15" t="s" s="8">
        <v>33</v>
      </c>
      <c r="B15" t="s">
        <v>34</v>
      </c>
      <c r="C15" t="s">
        <v>35</v>
      </c>
      <c r="D15" s="4">
        <v>0.3</v>
      </c>
      <c r="E15" s="6">
        <f>D15*$B$2</f>
        <v>0.3</v>
      </c>
      <c r="F15" t="s">
        <v>3</v>
      </c>
      <c r="G15" s="9">
        <f>E15*0.27</f>
        <v>0.081</v>
      </c>
    </row>
    <row r="16">
      <c r="A16" t="s" s="8">
        <v>36</v>
      </c>
      <c r="B16" t="s">
        <v>37</v>
      </c>
      <c r="C16" t="s">
        <v>38</v>
      </c>
      <c r="D16" s="4">
        <v>0.1</v>
      </c>
      <c r="E16" s="6">
        <f>D16*$B$2</f>
        <v>0.1</v>
      </c>
      <c r="F16" t="s">
        <v>3</v>
      </c>
      <c r="G16" s="9">
        <f>E16*0.2479</f>
        <v>0.02479</v>
      </c>
    </row>
    <row r="17">
      <c r="A17" t="s" s="8">
        <v>39</v>
      </c>
      <c r="B17" t="s">
        <v>40</v>
      </c>
      <c r="C17" t="s">
        <v>41</v>
      </c>
      <c r="D17" s="4">
        <v>0.00225</v>
      </c>
      <c r="E17" s="6">
        <f>D17*$B$2</f>
        <v>0.00225</v>
      </c>
      <c r="F17" t="s">
        <v>23</v>
      </c>
      <c r="G17" s="9">
        <f>E17*0.003</f>
        <v>0.000007</v>
      </c>
    </row>
    <row r="18">
      <c r="A18" t="s" s="8">
        <v>42</v>
      </c>
      <c r="B18" t="s">
        <v>43</v>
      </c>
      <c r="C18" t="s">
        <v>44</v>
      </c>
      <c r="D18" s="4">
        <v>0.033333</v>
      </c>
      <c r="E18" s="6">
        <f>D18*$B$2</f>
        <v>0.033333</v>
      </c>
      <c r="F18" t="s">
        <v>3</v>
      </c>
      <c r="G18" s="9">
        <f>E18*0.0632134321</f>
        <v>0.002107</v>
      </c>
    </row>
    <row r="19">
      <c r="A19" t="s" s="8">
        <v>45</v>
      </c>
      <c r="B19" t="s">
        <v>46</v>
      </c>
      <c r="C19" t="s">
        <v>47</v>
      </c>
      <c r="D19" s="4">
        <v>0.335556</v>
      </c>
      <c r="E19" s="6">
        <f>D19*$B$2</f>
        <v>0.335556</v>
      </c>
      <c r="F19" t="s">
        <v>15</v>
      </c>
      <c r="G19" s="9">
        <f>E19*1.1960984158</f>
        <v>0.401358</v>
      </c>
    </row>
    <row r="20">
      <c r="A20" t="s" s="8">
        <v>48</v>
      </c>
      <c r="B20" t="s">
        <v>49</v>
      </c>
      <c r="C20" t="s">
        <v>47</v>
      </c>
      <c r="D20" s="4">
        <v>0.0203</v>
      </c>
      <c r="E20" s="6">
        <f>D20*$B$2</f>
        <v>0.0203</v>
      </c>
      <c r="F20" t="s">
        <v>15</v>
      </c>
      <c r="G20" s="9">
        <f>E20*0.95</f>
        <v>0.019285</v>
      </c>
    </row>
    <row r="21">
      <c r="A21" t="s" s="8">
        <v>50</v>
      </c>
      <c r="B21" t="s">
        <v>51</v>
      </c>
      <c r="C21" t="s">
        <v>52</v>
      </c>
      <c r="D21" s="4">
        <v>0.01675</v>
      </c>
      <c r="E21" s="6">
        <f>D21*$B$2</f>
        <v>0.01675</v>
      </c>
      <c r="F21" t="s">
        <v>23</v>
      </c>
      <c r="G21" s="9">
        <f>E21*7.4368</f>
        <v>0.124566</v>
      </c>
    </row>
    <row r="22">
      <c r="A22" t="s" s="8">
        <v>53</v>
      </c>
      <c r="B22" t="s">
        <v>54</v>
      </c>
      <c r="C22" t="s">
        <v>52</v>
      </c>
      <c r="D22" s="4">
        <v>0.333333</v>
      </c>
      <c r="E22" s="6">
        <f>D22*$B$2</f>
        <v>0.333333</v>
      </c>
      <c r="F22" t="s">
        <v>23</v>
      </c>
      <c r="G22" s="9">
        <f>E22*5.7016057016</f>
        <v>1.900533</v>
      </c>
    </row>
    <row r="23">
      <c r="A23" t="s" s="8">
        <v>55</v>
      </c>
      <c r="B23" t="s">
        <v>56</v>
      </c>
      <c r="C23" t="s">
        <v>52</v>
      </c>
      <c r="D23" s="4">
        <v>0.337778</v>
      </c>
      <c r="E23" s="6">
        <f>D23*$B$2</f>
        <v>0.337778</v>
      </c>
      <c r="F23" t="s">
        <v>23</v>
      </c>
      <c r="G23" s="9">
        <f>E23*6.4451957597</f>
        <v>2.177045</v>
      </c>
    </row>
    <row r="24">
      <c r="A24"/>
      <c r="B24"/>
      <c r="C24"/>
      <c r="D24"/>
      <c r="E24"/>
      <c r="F24" t="s" s="10">
        <v>57</v>
      </c>
      <c r="G24" s="11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62</v>
      </c>
      <c r="F1" t="s" s="7">
        <v>63</v>
      </c>
    </row>
    <row r="2">
      <c r="A2" t="s">
        <v>64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70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71</v>
      </c>
      <c r="B9">
        <v>1</v>
      </c>
      <c r="C9" t="s">
        <v>72</v>
      </c>
      <c r="D9" t="s" s="12">
        <v>73</v>
      </c>
      <c r="E9" t="s" s="12">
        <v>74</v>
      </c>
      <c r="F9"/>
    </row>
    <row r="10">
      <c r="A10" t="s">
        <v>71</v>
      </c>
      <c r="B10">
        <v>3</v>
      </c>
      <c r="C10" t="s">
        <v>75</v>
      </c>
      <c r="D10" t="s" s="12">
        <v>76</v>
      </c>
      <c r="E10" t="s" s="12">
        <v>77</v>
      </c>
      <c r="F10"/>
    </row>
    <row r="11">
      <c r="A11" t="s">
        <v>71</v>
      </c>
      <c r="B11">
        <v>4</v>
      </c>
      <c r="C11" t="s">
        <v>78</v>
      </c>
      <c r="D11" t="s" s="12">
        <v>79</v>
      </c>
      <c r="E11" t="s" s="12">
        <v>80</v>
      </c>
      <c r="F11"/>
    </row>
    <row r="12">
      <c r="A12" t="s">
        <v>81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82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83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84</v>
      </c>
      <c r="B15"/>
      <c r="C15"/>
      <c r="D1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85</v>
      </c>
      <c r="B1" t="s" s="7">
        <v>86</v>
      </c>
      <c r="C1" t="s" s="7">
        <v>87</v>
      </c>
      <c r="D1" t="s" s="7">
        <v>88</v>
      </c>
      <c r="E1" t="s" s="7">
        <v>10</v>
      </c>
    </row>
    <row r="2">
      <c r="A2">
        <v>0</v>
      </c>
      <c r="B2" t="s">
        <v>64</v>
      </c>
      <c r="C2" t="s">
        <v>89</v>
      </c>
      <c r="D2" s="6">
        <f>'Besoins'!$B$2*1</f>
        <v>1</v>
      </c>
      <c r="E2" t="s">
        <v>3</v>
      </c>
    </row>
    <row r="3">
      <c r="A3">
        <v>1</v>
      </c>
      <c r="B3" t="s">
        <v>90</v>
      </c>
      <c r="C3" t="s">
        <v>89</v>
      </c>
      <c r="D3" s="6">
        <f>'Besoins'!$B$2*1</f>
        <v>1</v>
      </c>
      <c r="E3" t="s">
        <v>3</v>
      </c>
    </row>
    <row r="4">
      <c r="A4">
        <v>2</v>
      </c>
      <c r="B4" t="s">
        <v>91</v>
      </c>
      <c r="C4" t="s">
        <v>89</v>
      </c>
      <c r="D4" s="6">
        <f>'Besoins'!$B$2*0.0333333333</f>
        <v>0.033333</v>
      </c>
      <c r="E4" t="s">
        <v>3</v>
      </c>
    </row>
    <row r="5">
      <c r="A5">
        <v>3</v>
      </c>
      <c r="B5" t="s">
        <v>92</v>
      </c>
      <c r="C5" t="s">
        <v>89</v>
      </c>
      <c r="D5" s="6">
        <f>'Besoins'!$B$2*0.023</f>
        <v>0.023</v>
      </c>
      <c r="E5" t="s">
        <v>15</v>
      </c>
    </row>
    <row r="6">
      <c r="A6">
        <v>4</v>
      </c>
      <c r="B6" t="s">
        <v>93</v>
      </c>
      <c r="C6" t="s">
        <v>94</v>
      </c>
      <c r="D6" s="6">
        <f>'Besoins'!$B$2*0.2</f>
        <v>0.2</v>
      </c>
      <c r="E6" t="s">
        <v>3</v>
      </c>
    </row>
    <row r="7">
      <c r="A7">
        <v>4</v>
      </c>
      <c r="B7" t="s">
        <v>95</v>
      </c>
      <c r="C7" t="s">
        <v>96</v>
      </c>
      <c r="D7" s="6">
        <f>'Besoins'!$B$2*0.005</f>
        <v>0.005</v>
      </c>
      <c r="E7" t="s">
        <v>15</v>
      </c>
    </row>
    <row r="8">
      <c r="A8">
        <v>4</v>
      </c>
      <c r="B8" t="s">
        <v>97</v>
      </c>
      <c r="C8" t="s">
        <v>96</v>
      </c>
      <c r="D8" s="6">
        <f>'Besoins'!$B$2*0.005</f>
        <v>0.005</v>
      </c>
      <c r="E8" t="s">
        <v>15</v>
      </c>
    </row>
    <row r="9">
      <c r="A9">
        <v>4</v>
      </c>
      <c r="B9" t="s">
        <v>98</v>
      </c>
      <c r="C9" t="s">
        <v>96</v>
      </c>
      <c r="D9" s="6">
        <f>'Besoins'!$B$2*0.002</f>
        <v>0.002</v>
      </c>
      <c r="E9" t="s">
        <v>15</v>
      </c>
    </row>
    <row r="10">
      <c r="A10">
        <v>3</v>
      </c>
      <c r="B10" t="s">
        <v>99</v>
      </c>
      <c r="C10" t="s">
        <v>96</v>
      </c>
      <c r="D10" s="6">
        <f>'Besoins'!$B$2*0.0333333333</f>
        <v>0.033333</v>
      </c>
      <c r="E10" t="s">
        <v>3</v>
      </c>
    </row>
    <row r="11">
      <c r="A11">
        <v>2</v>
      </c>
      <c r="B11" t="s">
        <v>100</v>
      </c>
      <c r="C11" t="s">
        <v>89</v>
      </c>
      <c r="D11" s="6">
        <f>'Besoins'!$B$2*0.0066666667</f>
        <v>0.006667</v>
      </c>
      <c r="E11" t="s">
        <v>23</v>
      </c>
    </row>
    <row r="12">
      <c r="A12">
        <v>3</v>
      </c>
      <c r="B12" t="s">
        <v>101</v>
      </c>
      <c r="C12" t="s">
        <v>96</v>
      </c>
      <c r="D12" s="6">
        <f>'Besoins'!$B$2*0.0044444444</f>
        <v>0.004444</v>
      </c>
      <c r="E12" t="s">
        <v>23</v>
      </c>
    </row>
    <row r="13">
      <c r="A13">
        <v>3</v>
      </c>
      <c r="B13" t="s">
        <v>102</v>
      </c>
      <c r="C13" t="s">
        <v>89</v>
      </c>
      <c r="D13" s="6">
        <f>'Besoins'!$B$2*0.0022222222</f>
        <v>0.002222</v>
      </c>
      <c r="E13" t="s">
        <v>23</v>
      </c>
    </row>
    <row r="14">
      <c r="A14">
        <v>4</v>
      </c>
      <c r="B14" t="s">
        <v>103</v>
      </c>
      <c r="C14" t="s">
        <v>96</v>
      </c>
      <c r="D14" s="6">
        <f>'Besoins'!$B$2*0.0022222222</f>
        <v>0.002222</v>
      </c>
      <c r="E14" t="s">
        <v>15</v>
      </c>
    </row>
    <row r="15">
      <c r="A15">
        <v>2</v>
      </c>
      <c r="B15" t="s">
        <v>104</v>
      </c>
      <c r="C15" t="s">
        <v>89</v>
      </c>
      <c r="D15" s="6">
        <f>'Besoins'!$B$2*0.046</f>
        <v>0.046</v>
      </c>
      <c r="E15" t="s">
        <v>15</v>
      </c>
    </row>
    <row r="16">
      <c r="A16">
        <v>3</v>
      </c>
      <c r="B16" t="s">
        <v>105</v>
      </c>
      <c r="C16" t="s">
        <v>96</v>
      </c>
      <c r="D16" s="6">
        <f>'Besoins'!$B$2*0.018</f>
        <v>0.018</v>
      </c>
      <c r="E16" t="s">
        <v>23</v>
      </c>
    </row>
    <row r="17">
      <c r="A17">
        <v>3</v>
      </c>
      <c r="B17" t="s">
        <v>106</v>
      </c>
      <c r="C17" t="s">
        <v>96</v>
      </c>
      <c r="D17" s="6">
        <f>'Besoins'!$B$2*0.01</f>
        <v>0.01</v>
      </c>
      <c r="E17" t="s">
        <v>23</v>
      </c>
    </row>
    <row r="18">
      <c r="A18">
        <v>3</v>
      </c>
      <c r="B18" t="s">
        <v>107</v>
      </c>
      <c r="C18" t="s">
        <v>89</v>
      </c>
      <c r="D18" s="6">
        <f>'Besoins'!$B$2*0.018</f>
        <v>0.018</v>
      </c>
      <c r="E18" t="s">
        <v>15</v>
      </c>
    </row>
    <row r="19">
      <c r="A19">
        <v>4</v>
      </c>
      <c r="B19" t="s">
        <v>108</v>
      </c>
      <c r="C19" t="s">
        <v>94</v>
      </c>
      <c r="D19" s="6">
        <f>'Besoins'!$B$2*0.2</f>
        <v>0.2</v>
      </c>
      <c r="E19" t="s">
        <v>3</v>
      </c>
    </row>
    <row r="20">
      <c r="A20">
        <v>4</v>
      </c>
      <c r="B20" t="s">
        <v>95</v>
      </c>
      <c r="C20" t="s">
        <v>96</v>
      </c>
      <c r="D20" s="6">
        <f>'Besoins'!$B$2*0.0108</f>
        <v>0.0108</v>
      </c>
      <c r="E20" t="s">
        <v>15</v>
      </c>
    </row>
    <row r="21">
      <c r="A21">
        <v>3</v>
      </c>
      <c r="B21" t="s">
        <v>109</v>
      </c>
      <c r="C21" t="s">
        <v>94</v>
      </c>
      <c r="D21" s="6">
        <f>'Besoins'!$B$2*0.3</f>
        <v>0.3</v>
      </c>
      <c r="E21" t="s">
        <v>3</v>
      </c>
    </row>
    <row r="22">
      <c r="A22">
        <v>2</v>
      </c>
      <c r="B22" t="s">
        <v>110</v>
      </c>
      <c r="C22" t="s">
        <v>89</v>
      </c>
      <c r="D22" s="6">
        <f>'Besoins'!$B$2*0.0135</f>
        <v>0.0135</v>
      </c>
      <c r="E22" t="s">
        <v>15</v>
      </c>
    </row>
    <row r="23">
      <c r="A23">
        <v>3</v>
      </c>
      <c r="B23" t="s">
        <v>106</v>
      </c>
      <c r="C23" t="s">
        <v>96</v>
      </c>
      <c r="D23" s="6">
        <f>'Besoins'!$B$2*0.00675</f>
        <v>0.00675</v>
      </c>
      <c r="E23" t="s">
        <v>23</v>
      </c>
    </row>
    <row r="24">
      <c r="A24">
        <v>3</v>
      </c>
      <c r="B24" t="s">
        <v>111</v>
      </c>
      <c r="C24" t="s">
        <v>96</v>
      </c>
      <c r="D24" s="6">
        <f>'Besoins'!$B$2*0.00225</f>
        <v>0.00225</v>
      </c>
      <c r="E24" t="s">
        <v>23</v>
      </c>
    </row>
    <row r="25">
      <c r="A25">
        <v>3</v>
      </c>
      <c r="B25" t="s">
        <v>112</v>
      </c>
      <c r="C25" t="s">
        <v>96</v>
      </c>
      <c r="D25" s="6">
        <f>'Besoins'!$B$2*0.0045</f>
        <v>0.0045</v>
      </c>
      <c r="E25" t="s">
        <v>15</v>
      </c>
    </row>
    <row r="26">
      <c r="A26">
        <v>3</v>
      </c>
      <c r="B26" t="s">
        <v>109</v>
      </c>
      <c r="C26" t="s">
        <v>94</v>
      </c>
      <c r="D26" s="6">
        <f>'Besoins'!$B$2*0.15</f>
        <v>0.15</v>
      </c>
      <c r="E26" t="s">
        <v>3</v>
      </c>
    </row>
    <row r="27">
      <c r="A27">
        <v>1</v>
      </c>
      <c r="B27" t="s">
        <v>113</v>
      </c>
      <c r="C27" t="s">
        <v>89</v>
      </c>
      <c r="D27" s="6">
        <f>'Besoins'!$B$2*1</f>
        <v>1</v>
      </c>
      <c r="E27" t="s">
        <v>3</v>
      </c>
    </row>
    <row r="28">
      <c r="A28">
        <v>2</v>
      </c>
      <c r="B28" t="s">
        <v>114</v>
      </c>
      <c r="C28" t="s">
        <v>89</v>
      </c>
      <c r="D28" s="6">
        <f>'Besoins'!$B$2*1</f>
        <v>1</v>
      </c>
      <c r="E28" t="s">
        <v>23</v>
      </c>
    </row>
    <row r="29">
      <c r="A29">
        <v>3</v>
      </c>
      <c r="B29" t="s">
        <v>115</v>
      </c>
      <c r="C29" t="s">
        <v>96</v>
      </c>
      <c r="D29" s="6">
        <f>'Besoins'!$B$2*0.3333333333</f>
        <v>0.333333</v>
      </c>
      <c r="E29" t="s">
        <v>23</v>
      </c>
    </row>
    <row r="30">
      <c r="A30">
        <v>3</v>
      </c>
      <c r="B30" t="s">
        <v>101</v>
      </c>
      <c r="C30" t="s">
        <v>96</v>
      </c>
      <c r="D30" s="6">
        <f>'Besoins'!$B$2*0.3333333333</f>
        <v>0.333333</v>
      </c>
      <c r="E30" t="s">
        <v>23</v>
      </c>
    </row>
    <row r="31">
      <c r="A31">
        <v>3</v>
      </c>
      <c r="B31" t="s">
        <v>102</v>
      </c>
      <c r="C31" t="s">
        <v>89</v>
      </c>
      <c r="D31" s="6">
        <f>'Besoins'!$B$2*0.3333333333</f>
        <v>0.333333</v>
      </c>
      <c r="E31" t="s">
        <v>23</v>
      </c>
    </row>
    <row r="32">
      <c r="A32">
        <v>4</v>
      </c>
      <c r="B32" t="s">
        <v>103</v>
      </c>
      <c r="C32" t="s">
        <v>96</v>
      </c>
      <c r="D32" s="6">
        <f>'Besoins'!$B$2*0.3333333333</f>
        <v>0.333333</v>
      </c>
      <c r="E32" t="s">
        <v>15</v>
      </c>
    </row>
    <row r="33">
      <c r="A33">
        <v>1</v>
      </c>
      <c r="B33" t="s">
        <v>116</v>
      </c>
      <c r="C33" t="s">
        <v>89</v>
      </c>
      <c r="D33" s="6">
        <f>'Besoins'!$B$2*1</f>
        <v>1</v>
      </c>
      <c r="E33" t="s">
        <v>3</v>
      </c>
    </row>
    <row r="34">
      <c r="A34">
        <v>2</v>
      </c>
      <c r="B34" t="s">
        <v>117</v>
      </c>
      <c r="C34" t="s">
        <v>94</v>
      </c>
      <c r="D34" s="6">
        <f>'Besoins'!$B$2*1</f>
        <v>1</v>
      </c>
      <c r="E34" t="s">
        <v>3</v>
      </c>
    </row>
    <row r="35">
      <c r="A35">
        <v>2</v>
      </c>
      <c r="B35" t="s">
        <v>118</v>
      </c>
      <c r="C35" t="s">
        <v>94</v>
      </c>
      <c r="D35" s="6">
        <f>'Besoins'!$B$2*1</f>
        <v>1</v>
      </c>
      <c r="E35" t="s">
        <v>3</v>
      </c>
    </row>
    <row r="36">
      <c r="A36">
        <v>2</v>
      </c>
      <c r="B36" t="s">
        <v>119</v>
      </c>
      <c r="C36" t="s">
        <v>94</v>
      </c>
      <c r="D36" s="6">
        <f>'Besoins'!$B$2*2</f>
        <v>2</v>
      </c>
      <c r="E36" t="s">
        <v>3</v>
      </c>
    </row>
    <row r="37">
      <c r="A37">
        <v>2</v>
      </c>
      <c r="B37" t="s">
        <v>120</v>
      </c>
      <c r="C37" t="s">
        <v>94</v>
      </c>
      <c r="D37" s="6">
        <f>'Besoins'!$B$2*1</f>
        <v>1</v>
      </c>
      <c r="E37" t="s">
        <v>3</v>
      </c>
    </row>
    <row r="38">
      <c r="A38">
        <v>2</v>
      </c>
      <c r="B38" t="s">
        <v>121</v>
      </c>
      <c r="C38" t="s">
        <v>94</v>
      </c>
      <c r="D38" s="6">
        <f>'Besoins'!$B$2*1</f>
        <v>1</v>
      </c>
      <c r="E3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</cols>
  <sheetData>
    <row r="1" customHeight="1" ht="24">
      <c r="A1" t="s" s="2">
        <v>122</v>
      </c>
      <c r="B1"/>
      <c r="C1"/>
      <c r="D1"/>
    </row>
    <row r="2">
      <c r="A2" t="str" s="13">
        <f>"00000652 · CARTE · référence : "&amp;Besoins!B3&amp;" "&amp;Besoins!C3&amp;" · multiplicateur réglable sur la feuille ""Besoins"""</f>
        <v>00000652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124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125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126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127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128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129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130</v>
      </c>
      <c r="B25"/>
      <c r="C25"/>
      <c r="D25"/>
    </row>
    <row r="26">
      <c r="A26" t="s" s="16">
        <v>131</v>
      </c>
      <c r="B26" t="str" s="12">
        <f>"[MONTER] "&amp;Procedure!D9</f>
        <v>[MONTER] 14 blancs d'œufs en neige</v>
      </c>
      <c r="C26"/>
      <c r="D26"/>
    </row>
    <row r="27">
      <c r="A27"/>
      <c r="B27" t="str" s="15">
        <f>"ℹ "&amp;Procedure!E9</f>
        <v>ℹ</v>
      </c>
      <c r="C27"/>
      <c r="D27"/>
    </row>
    <row r="28">
      <c r="A28" t="s" s="16">
        <v>132</v>
      </c>
      <c r="B28" t="str" s="12">
        <f>"[COUCHER] "&amp;Procedure!D10</f>
        <v>[COUCHER] À la poche selon la forme souhaitée</v>
      </c>
      <c r="C28"/>
      <c r="D28"/>
    </row>
    <row r="29">
      <c r="A29"/>
      <c r="B29" t="str" s="15">
        <f>"ℹ "&amp;Procedure!E10</f>
        <v>ℹ</v>
      </c>
      <c r="C29"/>
      <c r="D29"/>
    </row>
    <row r="30">
      <c r="A30" t="s" s="16">
        <v>133</v>
      </c>
      <c r="B30" t="str" s="12">
        <f>"[SÉCHER] "&amp;Procedure!D11</f>
        <v>[SÉCHER] Au four 90°C porte légèrement entrouverte</v>
      </c>
      <c r="C30"/>
      <c r="D30"/>
    </row>
    <row r="31">
      <c r="A31"/>
      <c r="B31" t="str" s="15">
        <f>"ℹ "&amp;Procedure!E11</f>
        <v>ℹ</v>
      </c>
      <c r="C31"/>
      <c r="D31"/>
    </row>
    <row r="32">
      <c r="A32"/>
      <c r="B32"/>
      <c r="C32"/>
      <c r="D32"/>
    </row>
    <row r="33">
      <c r="A33" t="s" s="14">
        <v>134</v>
      </c>
      <c r="B33"/>
      <c r="C33"/>
      <c r="D33"/>
    </row>
    <row r="34">
      <c r="A34"/>
      <c r="B3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4">
        <v>135</v>
      </c>
      <c r="B36"/>
      <c r="C36"/>
      <c r="D36"/>
    </row>
    <row r="37">
      <c r="A37"/>
      <c r="B3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4">
        <v>136</v>
      </c>
      <c r="B39"/>
      <c r="C39"/>
      <c r="D39"/>
    </row>
    <row r="40">
      <c r="A40"/>
      <c r="B4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4">
        <v>137</v>
      </c>
      <c r="B42"/>
      <c r="C42"/>
      <c r="D42"/>
    </row>
    <row r="43">
      <c r="A43"/>
      <c r="B4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7">
        <v>138</v>
      </c>
      <c r="B45"/>
      <c r="C45"/>
      <c r="D45"/>
    </row>
  </sheetData>
  <sheetProtection sheet="1"/>
  <mergeCells count="3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2026-09-15T12:39:09Z</dcterms:created>
  <dc:title>MIROIR CITRONS VERTS SUR ASSIET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2026-09-15T12:39:09Z</dcterms:modified>
  <cp:revision>1</cp:revision>
</cp:coreProperties>
</file>