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<sst xmlns="http://schemas.openxmlformats.org/spreadsheetml/2006/main" count="127" uniqueCount="127">
  <si>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</si>
  <si>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</si>
  <si>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</si>
  <si>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</si>
  <si>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</si>
  <si>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</si>
  <si>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</si>
  <si>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</si>
  <si>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</si>
  <si>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</si>
  <si>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</si>
  <si>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</si>
  <si>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</si>
  <si>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</si>
  <si>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</si>
  <si>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</si>
  <si>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</si>
  <si>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</si>
  <si>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</si>
  <si>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00000053</t>
  </si>
  <si>
    <t>HUILE D'OLIVE (TURRI)</t>
  </si>
  <si>
    <t>lt</t>
  </si>
  <si>
    <t>00000014</t>
  </si>
  <si>
    <t>VANILLE (baton)</t>
  </si>
  <si>
    <t>00000048</t>
  </si>
  <si>
    <t>BEURRE</t>
  </si>
  <si>
    <t>Produits frais</t>
  </si>
  <si>
    <t>00000049</t>
  </si>
  <si>
    <t>CREME FRAOECHE</t>
  </si>
  <si>
    <t>00000505</t>
  </si>
  <si>
    <t>GROSEILLES (RAVIER)</t>
  </si>
  <si>
    <t>00000241</t>
  </si>
  <si>
    <t>PHYSALIS (RAVIER)</t>
  </si>
  <si>
    <t>00000039</t>
  </si>
  <si>
    <t>ANANAS (BOITE 4/4)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</si>
  <si>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</si>
  <si>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</si>
  <si>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</si>
  <si>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</si>
  <si>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</si>
  <si>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</si>
  <si>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</si>
  <si>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</si>
  <si>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</si>
  <si>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</si>
  <si>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</si>
  <si>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</si>
  <si>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</si>
  <si>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</si>
  <si>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</si>
  <si>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</si>
  <si>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</si>
  <si>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</si>
  <si>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</si>
  <si>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</si>
  <si>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</si>
  <si>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</si>
  <si>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</si>
  <si>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</si>
  <si>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</si>
  <si>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</si>
  <si>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</si>
  <si>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</si>
  <si>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GATEAU DE CRÈPES SUR ASSIETE</t>
  </si>
  <si>
    <t>GATEAU DE CRÈPES (PORTION)</t>
  </si>
  <si>
    <t>GATEAU DE CRÈPES (CERCLES DE 18 CM)</t>
  </si>
  <si>
    <t>CRÊPES (PIÈCE)</t>
  </si>
  <si>
    <t>PÂTE À CRÊPES</t>
  </si>
  <si>
    <t>CRÈME CHANTILLY À L'ANANAS</t>
  </si>
  <si>
    <t>CRÈME CHANTILLY</t>
  </si>
  <si>
    <t>DÉCOR CRÈME ANGLAISE</t>
  </si>
  <si>
    <t>CRÈME ANGLAISE VANILLE</t>
  </si>
  <si>
    <t>CRÈME ANGLAISE I</t>
  </si>
  <si>
    <t>SAUCE CHOCOLAT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</si>
  <si>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</si>
  <si>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</si>
  <si>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</si>
  <si>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</si>
  <si>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</si>
  <si>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</si>
  <si>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GATEAU DE CRÈPES (PORTION)</t>
  </si>
  <si>
    <t xml:space="preserve">        ↳ GATEAU DE CRÈPES (CERCLES DE 18 CM)</t>
  </si>
  <si>
    <t xml:space="preserve">            ↳ CRÊPES (PIÈCE)</t>
  </si>
  <si>
    <t xml:space="preserve">                ↳ PÂTE À CRÊPES</t>
  </si>
  <si>
    <t xml:space="preserve">                    ↳ FARINE (FLEUR DE FROMENT)</t>
  </si>
  <si>
    <t>matiere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</si>
  <si>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</si>
  <si>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</si>
  <si>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</si>
  <si>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 (conv.)</t>
  </si>
  <si>
    <t>conversion</t>
  </si>
  <si>
    <t xml:space="preserve">                    ↳ HUILE D'OLIVE (TURRI)</t>
  </si>
  <si>
    <t xml:space="preserve">                    ↳ LAIT</t>
  </si>
  <si>
    <t xml:space="preserve">            ↳ CRÈME CHANTILLY À L'ANANAS</t>
  </si>
  <si>
    <t xml:space="preserve">                ↳ CRÈME CHANTILLY</t>
  </si>
  <si>
    <t xml:space="preserve">                    ↳ CREME FRAOECHE</t>
  </si>
  <si>
    <t xml:space="preserve">                ↳ ANANAS (BOITE 4/4)</t>
  </si>
  <si>
    <t xml:space="preserve">    ↳ DÉCOR CRÈME ANGLAISE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</si>
  <si>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</si>
  <si>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</si>
  <si>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</si>
  <si>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</si>
  <si>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 (conv.)</t>
  </si>
  <si>
    <t xml:space="preserve">            ↳ VANILLE (baton)</t>
  </si>
  <si>
    <t xml:space="preserve">    ↳ SAUCE CHOCOLAT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</si>
  <si>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</si>
  <si>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</si>
  <si>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</si>
  <si>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</si>
  <si>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</si>
  <si>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</si>
  <si>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</si>
  <si>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</si>
  <si>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GATEAU DE CRÈPES SUR ASSIETE</t>
  </si>
  <si>
    <t>GATEAU DE CRÈPES SUR ASSIETE  00000647</t>
  </si>
  <si>
    <t>↳ GATEAU DE CRÈPES (PORTION)  00000494</t>
  </si>
  <si>
    <t>↳ 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</si>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</sst>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E7*3.1247</f>
        <v>0.031247</v>
      </c>
    </row>
    <row r="8">
      <c r="A8" t="s" s="8">
        <v>16</v>
      </c>
      <c r="B8" t="s">
        <v>17</v>
      </c>
      <c r="C8" t="s">
        <v>18</v>
      </c>
      <c r="D8" s="4">
        <v>0.136364</v>
      </c>
      <c r="E8" s="6">
        <f>D8*$B$2</f>
        <v>0.136364</v>
      </c>
      <c r="F8" t="s">
        <v>15</v>
      </c>
      <c r="G8" s="9">
        <f>E8*0.0220639412</f>
        <v>0.003009</v>
      </c>
    </row>
    <row r="9">
      <c r="A9" t="s" s="8">
        <v>19</v>
      </c>
      <c r="B9" t="s">
        <v>20</v>
      </c>
      <c r="C9" t="s">
        <v>18</v>
      </c>
      <c r="D9" s="4">
        <v>0.013636</v>
      </c>
      <c r="E9" s="6">
        <f>D9*$B$2</f>
        <v>0.013636</v>
      </c>
      <c r="F9" t="s">
        <v>21</v>
      </c>
      <c r="G9" s="9">
        <f>E9*3.8424024641</f>
        <v>0.052395</v>
      </c>
    </row>
    <row r="10">
      <c r="A10" t="s" s="8">
        <v>22</v>
      </c>
      <c r="B10" t="s">
        <v>23</v>
      </c>
      <c r="C10" t="s">
        <v>18</v>
      </c>
      <c r="D10" s="4">
        <v>0.833333</v>
      </c>
      <c r="E10" s="6">
        <f>D10*$B$2</f>
        <v>0.833333</v>
      </c>
      <c r="F10" t="s">
        <v>3</v>
      </c>
      <c r="G10" s="9">
        <f>E10*0.5902686572</f>
        <v>0.49189</v>
      </c>
    </row>
    <row r="11">
      <c r="A11" t="s" s="8">
        <v>24</v>
      </c>
      <c r="B11" t="s">
        <v>25</v>
      </c>
      <c r="C11" t="s">
        <v>26</v>
      </c>
      <c r="D11" s="4">
        <v>0.027273</v>
      </c>
      <c r="E11" s="6">
        <f>D11*$B$2</f>
        <v>0.027273</v>
      </c>
      <c r="F11" t="s">
        <v>15</v>
      </c>
      <c r="G11" s="9">
        <f>E11*3.9513604864</f>
        <v>0.107765</v>
      </c>
    </row>
    <row r="12">
      <c r="A12" t="s" s="8">
        <v>27</v>
      </c>
      <c r="B12" t="s">
        <v>28</v>
      </c>
      <c r="C12" t="s">
        <v>26</v>
      </c>
      <c r="D12" s="4">
        <v>0.05</v>
      </c>
      <c r="E12" s="6">
        <f>D12*$B$2</f>
        <v>0.05</v>
      </c>
      <c r="F12" t="s">
        <v>21</v>
      </c>
      <c r="G12" s="9">
        <f>E12*2.5335</f>
        <v>0.126675</v>
      </c>
    </row>
    <row r="13">
      <c r="A13" t="s" s="8">
        <v>29</v>
      </c>
      <c r="B13" t="s">
        <v>30</v>
      </c>
      <c r="C13" t="s">
        <v>26</v>
      </c>
      <c r="D13" s="4">
        <v>0.033333</v>
      </c>
      <c r="E13" s="6">
        <f>D13*$B$2</f>
        <v>0.033333</v>
      </c>
      <c r="F13" t="s">
        <v>3</v>
      </c>
      <c r="G13" s="9">
        <f>E13*1.9831198312</f>
        <v>0.066103</v>
      </c>
    </row>
    <row r="14">
      <c r="A14" t="s" s="8">
        <v>31</v>
      </c>
      <c r="B14" t="s">
        <v>32</v>
      </c>
      <c r="C14" t="s">
        <v>26</v>
      </c>
      <c r="D14" s="4">
        <v>0.0625</v>
      </c>
      <c r="E14" s="6">
        <f>D14*$B$2</f>
        <v>0.0625</v>
      </c>
      <c r="F14" t="s">
        <v>3</v>
      </c>
      <c r="G14" s="9">
        <f>E14*1.4378</f>
        <v>0.089863</v>
      </c>
    </row>
    <row r="15">
      <c r="A15" t="s" s="8">
        <v>33</v>
      </c>
      <c r="B15" t="s">
        <v>34</v>
      </c>
      <c r="C15" t="s">
        <v>35</v>
      </c>
      <c r="D15" s="4">
        <v>0.05</v>
      </c>
      <c r="E15" s="6">
        <f>D15*$B$2</f>
        <v>0.05</v>
      </c>
      <c r="F15" t="s">
        <v>3</v>
      </c>
      <c r="G15" s="9">
        <f>E15*1.1093</f>
        <v>0.055465</v>
      </c>
    </row>
    <row r="16">
      <c r="A16" t="s" s="8">
        <v>36</v>
      </c>
      <c r="B16" t="s">
        <v>37</v>
      </c>
      <c r="C16" t="s">
        <v>35</v>
      </c>
      <c r="D16" s="4">
        <v>0.066667</v>
      </c>
      <c r="E16" s="6">
        <f>D16*$B$2</f>
        <v>0.066667</v>
      </c>
      <c r="F16" t="s">
        <v>3</v>
      </c>
      <c r="G16" s="9">
        <f>E16*0.892395538</f>
        <v>0.059493</v>
      </c>
    </row>
    <row r="17">
      <c r="A17" t="s" s="8">
        <v>38</v>
      </c>
      <c r="B17" t="s">
        <v>39</v>
      </c>
      <c r="C17" t="s">
        <v>35</v>
      </c>
      <c r="D17" s="4">
        <v>0.033333</v>
      </c>
      <c r="E17" s="6">
        <f>D17*$B$2</f>
        <v>0.033333</v>
      </c>
      <c r="F17" t="s">
        <v>3</v>
      </c>
      <c r="G17" s="9">
        <f>E17*1.6113161132</f>
        <v>0.05371</v>
      </c>
    </row>
    <row r="18">
      <c r="A18" t="s" s="8">
        <v>40</v>
      </c>
      <c r="B18" t="s">
        <v>41</v>
      </c>
      <c r="C18" t="s">
        <v>42</v>
      </c>
      <c r="D18" s="4">
        <v>8.257576</v>
      </c>
      <c r="E18" s="6">
        <f>D18*$B$2</f>
        <v>8.257576</v>
      </c>
      <c r="F18" t="s">
        <v>3</v>
      </c>
      <c r="G18" s="9">
        <f>E18*0.2699999921</f>
        <v>2.229545</v>
      </c>
    </row>
    <row r="19">
      <c r="A19" t="s" s="8">
        <v>43</v>
      </c>
      <c r="B19" t="s">
        <v>44</v>
      </c>
      <c r="C19" t="s">
        <v>45</v>
      </c>
      <c r="D19" s="4">
        <v>0.1</v>
      </c>
      <c r="E19" s="6">
        <f>D19*$B$2</f>
        <v>0.1</v>
      </c>
      <c r="F19" t="s">
        <v>3</v>
      </c>
      <c r="G19" s="9">
        <f>E19*0.2479</f>
        <v>0.02479</v>
      </c>
    </row>
    <row r="20">
      <c r="A20" t="s" s="8">
        <v>46</v>
      </c>
      <c r="B20" t="s">
        <v>47</v>
      </c>
      <c r="C20" t="s">
        <v>48</v>
      </c>
      <c r="D20" s="4">
        <v>0.01</v>
      </c>
      <c r="E20" s="6">
        <f>D20*$B$2</f>
        <v>0.01</v>
      </c>
      <c r="F20" t="s">
        <v>21</v>
      </c>
      <c r="G20" s="9">
        <f>E20*0.003</f>
        <v>0.00003</v>
      </c>
    </row>
    <row r="21">
      <c r="A21" t="s" s="8">
        <v>49</v>
      </c>
      <c r="B21" t="s">
        <v>50</v>
      </c>
      <c r="C21" t="s">
        <v>48</v>
      </c>
      <c r="D21" s="4">
        <v>0.001364</v>
      </c>
      <c r="E21" s="6">
        <f>D21*$B$2</f>
        <v>0.001364</v>
      </c>
      <c r="F21" t="s">
        <v>15</v>
      </c>
      <c r="G21" s="9">
        <f>E21*0.1863663023</f>
        <v>0.000254</v>
      </c>
    </row>
    <row r="22">
      <c r="A22" t="s" s="8">
        <v>51</v>
      </c>
      <c r="B22" t="s">
        <v>52</v>
      </c>
      <c r="C22" t="s">
        <v>42</v>
      </c>
      <c r="D22" s="4">
        <v>1.106061</v>
      </c>
      <c r="E22" s="6">
        <f>D22*$B$2</f>
        <v>1.106061</v>
      </c>
      <c r="F22" t="s">
        <v>21</v>
      </c>
      <c r="G22" s="9">
        <f>E22*0.5998997863</f>
        <v>0.663526</v>
      </c>
    </row>
    <row r="23">
      <c r="A23" t="s" s="8">
        <v>53</v>
      </c>
      <c r="B23" t="s">
        <v>54</v>
      </c>
      <c r="C23" t="s">
        <v>55</v>
      </c>
      <c r="D23" s="4">
        <v>0.239606</v>
      </c>
      <c r="E23" s="6">
        <f>D23*$B$2</f>
        <v>0.239606</v>
      </c>
      <c r="F23" t="s">
        <v>15</v>
      </c>
      <c r="G23" s="9">
        <f>E23*0.9500002403</f>
        <v>0.227626</v>
      </c>
    </row>
    <row r="24">
      <c r="A24"/>
      <c r="B24"/>
      <c r="C24"/>
      <c r="D24"/>
      <c r="E24"/>
      <c r="F24" t="s" s="10">
        <v>56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61</v>
      </c>
      <c r="F1" t="s" s="7">
        <v>62</v>
      </c>
    </row>
    <row r="2">
      <c r="A2" t="s">
        <v>63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68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69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70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71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72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73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74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63</v>
      </c>
      <c r="C2" t="s">
        <v>79</v>
      </c>
      <c r="D2" s="6">
        <f>'Besoins'!$B$2*1</f>
        <v>1</v>
      </c>
      <c r="E2" t="s">
        <v>3</v>
      </c>
    </row>
    <row r="3">
      <c r="A3">
        <v>1</v>
      </c>
      <c r="B3" t="s">
        <v>80</v>
      </c>
      <c r="C3" t="s">
        <v>79</v>
      </c>
      <c r="D3" s="6">
        <f>'Besoins'!$B$2*1</f>
        <v>1</v>
      </c>
      <c r="E3" t="s">
        <v>3</v>
      </c>
    </row>
    <row r="4">
      <c r="A4">
        <v>2</v>
      </c>
      <c r="B4" t="s">
        <v>81</v>
      </c>
      <c r="C4" t="s">
        <v>79</v>
      </c>
      <c r="D4" s="6">
        <f>'Besoins'!$B$2*0.125</f>
        <v>0.125</v>
      </c>
      <c r="E4" t="s">
        <v>3</v>
      </c>
    </row>
    <row r="5">
      <c r="A5">
        <v>3</v>
      </c>
      <c r="B5" t="s">
        <v>82</v>
      </c>
      <c r="C5" t="s">
        <v>79</v>
      </c>
      <c r="D5" s="6">
        <f>'Besoins'!$B$2*0.75</f>
        <v>0.75</v>
      </c>
      <c r="E5" t="s">
        <v>3</v>
      </c>
    </row>
    <row r="6">
      <c r="A6">
        <v>4</v>
      </c>
      <c r="B6" t="s">
        <v>83</v>
      </c>
      <c r="C6" t="s">
        <v>79</v>
      </c>
      <c r="D6" s="6">
        <f>'Besoins'!$B$2*0.75</f>
        <v>0.75</v>
      </c>
      <c r="E6" t="s">
        <v>21</v>
      </c>
    </row>
    <row r="7">
      <c r="A7">
        <v>5</v>
      </c>
      <c r="B7" t="s">
        <v>84</v>
      </c>
      <c r="C7" t="s">
        <v>85</v>
      </c>
      <c r="D7" s="6">
        <f>'Besoins'!$B$2*0.1363636364</f>
        <v>0.136364</v>
      </c>
      <c r="E7" t="s">
        <v>15</v>
      </c>
    </row>
    <row r="8">
      <c r="A8">
        <v>5</v>
      </c>
      <c r="B8" t="s">
        <v>86</v>
      </c>
      <c r="C8" t="s">
        <v>85</v>
      </c>
      <c r="D8" s="6">
        <f>'Besoins'!$B$2*0.0272727273</f>
        <v>0.027273</v>
      </c>
      <c r="E8" t="s">
        <v>15</v>
      </c>
    </row>
    <row r="9">
      <c r="A9">
        <v>5</v>
      </c>
      <c r="B9" t="s">
        <v>87</v>
      </c>
      <c r="C9" t="s">
        <v>85</v>
      </c>
      <c r="D9" s="6">
        <f>'Besoins'!$B$2*0.0013636364</f>
        <v>0.001364</v>
      </c>
      <c r="E9" t="s">
        <v>15</v>
      </c>
    </row>
    <row r="10">
      <c r="A10">
        <v>5</v>
      </c>
      <c r="B10" t="s">
        <v>88</v>
      </c>
      <c r="C10" t="s">
        <v>85</v>
      </c>
      <c r="D10" s="6">
        <f>'Besoins'!$B$2*0.0272727273</f>
        <v>0.027273</v>
      </c>
      <c r="E10" t="s">
        <v>15</v>
      </c>
    </row>
    <row r="11">
      <c r="A11">
        <v>5</v>
      </c>
      <c r="B11" t="s">
        <v>89</v>
      </c>
      <c r="C11" t="s">
        <v>90</v>
      </c>
      <c r="D11" s="6">
        <f>'Besoins'!$B$2*4.0909090909</f>
        <v>4.090909</v>
      </c>
      <c r="E11" t="s">
        <v>3</v>
      </c>
    </row>
    <row r="12">
      <c r="A12">
        <v>5</v>
      </c>
      <c r="B12" t="s">
        <v>91</v>
      </c>
      <c r="C12" t="s">
        <v>85</v>
      </c>
      <c r="D12" s="6">
        <f>'Besoins'!$B$2*0.0136363636</f>
        <v>0.013636</v>
      </c>
      <c r="E12" t="s">
        <v>21</v>
      </c>
    </row>
    <row r="13">
      <c r="A13">
        <v>5</v>
      </c>
      <c r="B13" t="s">
        <v>92</v>
      </c>
      <c r="C13" t="s">
        <v>85</v>
      </c>
      <c r="D13" s="6">
        <f>'Besoins'!$B$2*0.2727272727</f>
        <v>0.272727</v>
      </c>
      <c r="E13" t="s">
        <v>21</v>
      </c>
    </row>
    <row r="14">
      <c r="A14">
        <v>3</v>
      </c>
      <c r="B14" t="s">
        <v>93</v>
      </c>
      <c r="C14" t="s">
        <v>79</v>
      </c>
      <c r="D14" s="6">
        <f>'Besoins'!$B$2*0.075</f>
        <v>0.075</v>
      </c>
      <c r="E14" t="s">
        <v>15</v>
      </c>
    </row>
    <row r="15">
      <c r="A15">
        <v>4</v>
      </c>
      <c r="B15" t="s">
        <v>94</v>
      </c>
      <c r="C15" t="s">
        <v>79</v>
      </c>
      <c r="D15" s="6">
        <f>'Besoins'!$B$2*0.054</f>
        <v>0.054</v>
      </c>
      <c r="E15" t="s">
        <v>15</v>
      </c>
    </row>
    <row r="16">
      <c r="A16">
        <v>5</v>
      </c>
      <c r="B16" t="s">
        <v>95</v>
      </c>
      <c r="C16" t="s">
        <v>85</v>
      </c>
      <c r="D16" s="6">
        <f>'Besoins'!$B$2*0.05</f>
        <v>0.05</v>
      </c>
      <c r="E16" t="s">
        <v>21</v>
      </c>
    </row>
    <row r="17">
      <c r="A17">
        <v>5</v>
      </c>
      <c r="B17" t="s">
        <v>86</v>
      </c>
      <c r="C17" t="s">
        <v>85</v>
      </c>
      <c r="D17" s="6">
        <f>'Besoins'!$B$2*0.004</f>
        <v>0.004</v>
      </c>
      <c r="E17" t="s">
        <v>15</v>
      </c>
    </row>
    <row r="18">
      <c r="A18">
        <v>4</v>
      </c>
      <c r="B18" t="s">
        <v>96</v>
      </c>
      <c r="C18" t="s">
        <v>85</v>
      </c>
      <c r="D18" s="6">
        <f>'Besoins'!$B$2*0.05</f>
        <v>0.05</v>
      </c>
      <c r="E18" t="s">
        <v>3</v>
      </c>
    </row>
    <row r="19">
      <c r="A19">
        <v>1</v>
      </c>
      <c r="B19" t="s">
        <v>97</v>
      </c>
      <c r="C19" t="s">
        <v>79</v>
      </c>
      <c r="D19" s="6">
        <f>'Besoins'!$B$2*1</f>
        <v>1</v>
      </c>
      <c r="E19" t="s">
        <v>3</v>
      </c>
    </row>
    <row r="20">
      <c r="A20">
        <v>2</v>
      </c>
      <c r="B20" t="s">
        <v>98</v>
      </c>
      <c r="C20" t="s">
        <v>79</v>
      </c>
      <c r="D20" s="6">
        <f>'Besoins'!$B$2*1</f>
        <v>1</v>
      </c>
      <c r="E20" t="s">
        <v>21</v>
      </c>
    </row>
    <row r="21">
      <c r="A21">
        <v>3</v>
      </c>
      <c r="B21" t="s">
        <v>99</v>
      </c>
      <c r="C21" t="s">
        <v>79</v>
      </c>
      <c r="D21" s="6">
        <f>'Besoins'!$B$2*1</f>
        <v>1</v>
      </c>
      <c r="E21" t="s">
        <v>21</v>
      </c>
    </row>
    <row r="22">
      <c r="A22">
        <v>4</v>
      </c>
      <c r="B22" t="s">
        <v>100</v>
      </c>
      <c r="C22" t="s">
        <v>85</v>
      </c>
      <c r="D22" s="6">
        <f>'Besoins'!$B$2*0.8333333333</f>
        <v>0.833333</v>
      </c>
      <c r="E22" t="s">
        <v>21</v>
      </c>
    </row>
    <row r="23">
      <c r="A23">
        <v>4</v>
      </c>
      <c r="B23" t="s">
        <v>101</v>
      </c>
      <c r="C23" t="s">
        <v>85</v>
      </c>
      <c r="D23" s="6">
        <f>'Besoins'!$B$2*0.2083333333</f>
        <v>0.208333</v>
      </c>
      <c r="E23" t="s">
        <v>15</v>
      </c>
    </row>
    <row r="24">
      <c r="A24">
        <v>4</v>
      </c>
      <c r="B24" t="s">
        <v>102</v>
      </c>
      <c r="C24" t="s">
        <v>90</v>
      </c>
      <c r="D24" s="6">
        <f>'Besoins'!$B$2*8.3333333333</f>
        <v>8.333333</v>
      </c>
      <c r="E24" t="s">
        <v>3</v>
      </c>
    </row>
    <row r="25">
      <c r="A25">
        <v>3</v>
      </c>
      <c r="B25" t="s">
        <v>103</v>
      </c>
      <c r="C25" t="s">
        <v>85</v>
      </c>
      <c r="D25" s="6">
        <f>'Besoins'!$B$2*0.8333333333</f>
        <v>0.833333</v>
      </c>
      <c r="E25" t="s">
        <v>3</v>
      </c>
    </row>
    <row r="26">
      <c r="A26">
        <v>1</v>
      </c>
      <c r="B26" t="s">
        <v>104</v>
      </c>
      <c r="C26" t="s">
        <v>79</v>
      </c>
      <c r="D26" s="6">
        <f>'Besoins'!$B$2*0.02</f>
        <v>0.02</v>
      </c>
      <c r="E26" t="s">
        <v>15</v>
      </c>
    </row>
    <row r="27">
      <c r="A27">
        <v>2</v>
      </c>
      <c r="B27" t="s">
        <v>105</v>
      </c>
      <c r="C27" t="s">
        <v>85</v>
      </c>
      <c r="D27" s="6">
        <f>'Besoins'!$B$2*0.01</f>
        <v>0.01</v>
      </c>
      <c r="E27" t="s">
        <v>15</v>
      </c>
    </row>
    <row r="28">
      <c r="A28">
        <v>2</v>
      </c>
      <c r="B28" t="s">
        <v>106</v>
      </c>
      <c r="C28" t="s">
        <v>85</v>
      </c>
      <c r="D28" s="6">
        <f>'Besoins'!$B$2*0.01</f>
        <v>0.01</v>
      </c>
      <c r="E28" t="s">
        <v>21</v>
      </c>
    </row>
    <row r="29">
      <c r="A29">
        <v>1</v>
      </c>
      <c r="B29" t="s">
        <v>107</v>
      </c>
      <c r="C29" t="s">
        <v>79</v>
      </c>
      <c r="D29" s="6">
        <f>'Besoins'!$B$2*1</f>
        <v>1</v>
      </c>
      <c r="E29" t="s">
        <v>3</v>
      </c>
    </row>
    <row r="30">
      <c r="A30">
        <v>2</v>
      </c>
      <c r="B30" t="s">
        <v>108</v>
      </c>
      <c r="C30" t="s">
        <v>90</v>
      </c>
      <c r="D30" s="6">
        <f>'Besoins'!$B$2*1</f>
        <v>1</v>
      </c>
      <c r="E30" t="s">
        <v>3</v>
      </c>
    </row>
    <row r="31">
      <c r="A31">
        <v>2</v>
      </c>
      <c r="B31" t="s">
        <v>109</v>
      </c>
      <c r="C31" t="s">
        <v>90</v>
      </c>
      <c r="D31" s="6">
        <f>'Besoins'!$B$2*1</f>
        <v>1</v>
      </c>
      <c r="E31" t="s">
        <v>3</v>
      </c>
    </row>
    <row r="32">
      <c r="A32">
        <v>2</v>
      </c>
      <c r="B32" t="s">
        <v>110</v>
      </c>
      <c r="C32" t="s">
        <v>90</v>
      </c>
      <c r="D32" s="6">
        <f>'Besoins'!$B$2*2</f>
        <v>2</v>
      </c>
      <c r="E32" t="s">
        <v>3</v>
      </c>
    </row>
    <row r="33">
      <c r="A33">
        <v>2</v>
      </c>
      <c r="B33" t="s">
        <v>111</v>
      </c>
      <c r="C33" t="s">
        <v>90</v>
      </c>
      <c r="D33" s="6">
        <f>'Besoins'!$B$2*1</f>
        <v>1</v>
      </c>
      <c r="E33" t="s">
        <v>3</v>
      </c>
    </row>
    <row r="34">
      <c r="A34">
        <v>2</v>
      </c>
      <c r="B34" t="s">
        <v>112</v>
      </c>
      <c r="C34" t="s">
        <v>90</v>
      </c>
      <c r="D34" s="6">
        <f>'Besoins'!$B$2*1</f>
        <v>1</v>
      </c>
      <c r="E3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2">
        <v>113</v>
      </c>
      <c r="B1"/>
      <c r="C1"/>
      <c r="D1"/>
    </row>
    <row r="2">
      <c r="A2" t="str" s="13">
        <f>"00000647 · CARTE · référence : "&amp;Besoins!B3&amp;" "&amp;Besoins!C3&amp;" · multiplicateur réglable sur la feuille ""Besoins"""</f>
        <v>00000647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115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116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119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120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121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122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123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124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125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126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2026-09-15T13:24:21Z</dcterms:created>
  <dc:title>GATEAU DE CRÈPES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2026-09-15T13:24:21Z</dcterms:modified>
  <cp:revision>1</cp:revision>
</cp:coreProperties>
</file>