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<sst xmlns="http://schemas.openxmlformats.org/spreadsheetml/2006/main" count="148" uniqueCount="148">
  <si>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</si>
  <si>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</si>
  <si>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</si>
  <si>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</si>
  <si>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</si>
  <si>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</si>
  <si>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</si>
  <si>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</si>
  <si>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</si>
  <si>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</si>
  <si>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</si>
  <si>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</si>
  <si>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</si>
  <si>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</si>
  <si>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</si>
  <si>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</si>
  <si>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</si>
  <si>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</si>
  <si>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</si>
  <si>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</si>
  <si>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</si>
  <si>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</si>
  <si>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</si>
  <si>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</si>
  <si>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</si>
  <si>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</si>
  <si>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</si>
  <si>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</si>
  <si>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</si>
  <si>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</si>
  <si>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</si>
  <si>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</si>
  <si>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</si>
  <si>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</si>
  <si>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</si>
  <si>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</si>
  <si>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</si>
  <si>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</si>
  <si>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</si>
  <si>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</si>
  <si>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</si>
  <si>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</si>
  <si>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</si>
  <si>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</si>
  <si>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</si>
  <si>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</si>
  <si>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</si>
  <si>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</si>
  <si>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</si>
  <si>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</si>
  <si>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</si>
  <si>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</si>
  <si>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</si>
  <si>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</si>
  <si>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</si>
  <si>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</si>
  <si>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</si>
  <si>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</si>
  <si>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</si>
  <si>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</si>
  <si>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</si>
  <si>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</si>
  <si>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</si>
  <si>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</si>
  <si>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</si>
  <si>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</si>
  <si>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</si>
  <si>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</si>
  <si>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</si>
  <si>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</si>
  <si>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</si>
  <si>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</si>
  <si>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</si>
  <si>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</si>
  <si>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</si>
  <si>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TAHITI (AU FRUIT DE L'éTé)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</si>
  <si>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</si>
  <si>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</si>
  <si>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</si>
  <si>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</si>
  <si>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</si>
  <si>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</si>
  <si>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</si>
  <si>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</si>
  <si>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</si>
  <si>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</si>
  <si>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</si>
  <si>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</si>
  <si>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</si>
  <si>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</si>
  <si>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</si>
  <si>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</si>
  <si>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</si>
  <si>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GÉNOISE CRÈME LÉGÈRE À L'ORANGE (PORTION)</t>
  </si>
  <si>
    <t xml:space="preserve">        ↳ GÉNOISE CRÈME LÉGÈRE À L'ORANGE (40 * 60 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</si>
  <si>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</si>
  <si>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</si>
  <si>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</si>
  <si>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</si>
  <si>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</si>
  <si>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</si>
  <si>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</si>
  <si>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</si>
  <si>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</si>
  <si>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</si>
  <si>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 xml:space="preserve">                ↳ CITRON PULCO (JUS)</t>
  </si>
  <si>
    <t xml:space="preserve">                ↳ RAFTISUC  (L)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</si>
  <si>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</si>
  <si>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</si>
  <si>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</si>
  <si>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</si>
  <si>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</si>
  <si>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</si>
  <si>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</si>
  <si>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 xml:space="preserve">                        ↳ mazena</t>
  </si>
  <si>
    <t xml:space="preserve">                    ↳ GELATINE EN FEUILLES (P) (conv.)</t>
  </si>
  <si>
    <t xml:space="preserve">                    ↳ CREME FRAOECHE</t>
  </si>
  <si>
    <t xml:space="preserve">                ↳ EXTRAIT D'ORANGE</t>
  </si>
  <si>
    <t xml:space="preserve">                    ↳ SUCRE (S0)</t>
  </si>
  <si>
    <t xml:space="preserve">                    ↳ ORANGE (P)</t>
  </si>
  <si>
    <t xml:space="preserve">                        ↳ ORANGE</t>
  </si>
  <si>
    <t xml:space="preserve">            ↳ CREME FRAOECHE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</si>
  <si>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</si>
  <si>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</si>
  <si>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</si>
  <si>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</si>
  <si>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</si>
  <si>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</si>
  <si>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</si>
  <si>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</si>
  <si>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</si>
  <si>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</si>
  <si>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 xml:space="preserve">    ↳ RUBAN SATIN BLANC (AU METRE)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</si>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</sst>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0.00375</v>
      </c>
      <c r="E7" s="6">
        <f>D7*$B$2</f>
        <v>0.00375</v>
      </c>
      <c r="F7" t="s">
        <v>15</v>
      </c>
      <c r="G7" s="9">
        <f>E7*3.3465666667</f>
        <v>0.01255</v>
      </c>
    </row>
    <row r="8">
      <c r="A8" t="s" s="8">
        <v>16</v>
      </c>
      <c r="B8" t="s">
        <v>17</v>
      </c>
      <c r="C8" t="s">
        <v>14</v>
      </c>
      <c r="D8" s="4">
        <v>0.009375</v>
      </c>
      <c r="E8" s="6">
        <f>D8*$B$2</f>
        <v>0.009375</v>
      </c>
      <c r="F8" t="s">
        <v>15</v>
      </c>
      <c r="G8" s="9">
        <f>E8*0.022064</f>
        <v>0.000207</v>
      </c>
    </row>
    <row r="9">
      <c r="A9" t="s" s="8">
        <v>18</v>
      </c>
      <c r="B9" t="s">
        <v>19</v>
      </c>
      <c r="C9" t="s">
        <v>14</v>
      </c>
      <c r="D9" s="4">
        <v>0.208333</v>
      </c>
      <c r="E9" s="6">
        <f>D9*$B$2</f>
        <v>0.208333</v>
      </c>
      <c r="F9" t="s">
        <v>15</v>
      </c>
      <c r="G9" s="9">
        <f>E9*16.0945257512</f>
        <v>3.353021</v>
      </c>
    </row>
    <row r="10">
      <c r="A10" t="s" s="8">
        <v>20</v>
      </c>
      <c r="B10" t="s">
        <v>21</v>
      </c>
      <c r="C10" t="s">
        <v>22</v>
      </c>
      <c r="D10" s="4">
        <v>0.000729</v>
      </c>
      <c r="E10" s="6">
        <f>D10*$B$2</f>
        <v>0.000729</v>
      </c>
      <c r="F10" t="s">
        <v>15</v>
      </c>
      <c r="G10" s="9">
        <f>E10*0.7834790809</f>
        <v>0.000571</v>
      </c>
    </row>
    <row r="11">
      <c r="A11" t="s" s="8">
        <v>23</v>
      </c>
      <c r="B11" t="s">
        <v>24</v>
      </c>
      <c r="C11" t="s">
        <v>25</v>
      </c>
      <c r="D11" s="4">
        <v>0.041667</v>
      </c>
      <c r="E11" s="6">
        <f>D11*$B$2</f>
        <v>0.041667</v>
      </c>
      <c r="F11" t="s">
        <v>26</v>
      </c>
      <c r="G11" s="9">
        <f>E11*2.5334797322</f>
        <v>0.105562</v>
      </c>
    </row>
    <row r="12">
      <c r="A12" t="s" s="8">
        <v>27</v>
      </c>
      <c r="B12" t="s">
        <v>28</v>
      </c>
      <c r="C12" t="s">
        <v>25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25</v>
      </c>
      <c r="D13" s="4">
        <v>0.033333</v>
      </c>
      <c r="E13" s="6">
        <f>D13*$B$2</f>
        <v>0.033333</v>
      </c>
      <c r="F13" t="s">
        <v>3</v>
      </c>
      <c r="G13" s="9">
        <f>E13*2.2310223102</f>
        <v>0.074367</v>
      </c>
    </row>
    <row r="14">
      <c r="A14" t="s" s="8">
        <v>31</v>
      </c>
      <c r="B14" t="s">
        <v>32</v>
      </c>
      <c r="C14" t="s">
        <v>25</v>
      </c>
      <c r="D14" s="4">
        <v>0.08</v>
      </c>
      <c r="E14" s="6">
        <f>D14*$B$2</f>
        <v>0.08</v>
      </c>
      <c r="F14" t="s">
        <v>3</v>
      </c>
      <c r="G14" s="9">
        <f>E14*2.7268</f>
        <v>0.218144</v>
      </c>
    </row>
    <row r="15">
      <c r="A15" t="s" s="8">
        <v>33</v>
      </c>
      <c r="B15" t="s">
        <v>34</v>
      </c>
      <c r="C15" t="s">
        <v>25</v>
      </c>
      <c r="D15" s="4">
        <v>0.02761</v>
      </c>
      <c r="E15" s="6">
        <f>D15*$B$2</f>
        <v>0.02761</v>
      </c>
      <c r="F15" t="s">
        <v>15</v>
      </c>
      <c r="G15" s="9">
        <f>E15*0.6544746502</f>
        <v>0.01807</v>
      </c>
    </row>
    <row r="16">
      <c r="A16" t="s" s="8">
        <v>35</v>
      </c>
      <c r="B16" t="s">
        <v>36</v>
      </c>
      <c r="C16" t="s">
        <v>25</v>
      </c>
      <c r="D16" s="4">
        <v>0.0625</v>
      </c>
      <c r="E16" s="6">
        <f>D16*$B$2</f>
        <v>0.0625</v>
      </c>
      <c r="F16" t="s">
        <v>3</v>
      </c>
      <c r="G16" s="9">
        <f>E16*1.4378</f>
        <v>0.089863</v>
      </c>
    </row>
    <row r="17">
      <c r="A17" t="s" s="8">
        <v>37</v>
      </c>
      <c r="B17" t="s">
        <v>38</v>
      </c>
      <c r="C17" t="s">
        <v>39</v>
      </c>
      <c r="D17" s="4">
        <v>0.066667</v>
      </c>
      <c r="E17" s="6">
        <f>D17*$B$2</f>
        <v>0.066667</v>
      </c>
      <c r="F17" t="s">
        <v>3</v>
      </c>
      <c r="G17" s="9">
        <f>E17*0.892395538</f>
        <v>0.059493</v>
      </c>
    </row>
    <row r="18">
      <c r="A18" t="s" s="8">
        <v>40</v>
      </c>
      <c r="B18" t="s">
        <v>41</v>
      </c>
      <c r="C18" t="s">
        <v>39</v>
      </c>
      <c r="D18" s="4">
        <v>0.004167</v>
      </c>
      <c r="E18" s="6">
        <f>D18*$B$2</f>
        <v>0.004167</v>
      </c>
      <c r="F18" t="s">
        <v>26</v>
      </c>
      <c r="G18" s="9">
        <f>E18*3.6738489492</f>
        <v>0.015309</v>
      </c>
    </row>
    <row r="19">
      <c r="A19" t="s" s="8">
        <v>42</v>
      </c>
      <c r="B19" t="s">
        <v>43</v>
      </c>
      <c r="C19" t="s">
        <v>39</v>
      </c>
      <c r="D19" s="4">
        <v>0.016667</v>
      </c>
      <c r="E19" s="6">
        <f>D19*$B$2</f>
        <v>0.016667</v>
      </c>
      <c r="F19" t="s">
        <v>3</v>
      </c>
      <c r="G19" s="9">
        <f>E19*1.6112677746</f>
        <v>0.026855</v>
      </c>
    </row>
    <row r="20">
      <c r="A20" t="s" s="8">
        <v>44</v>
      </c>
      <c r="B20" t="s">
        <v>45</v>
      </c>
      <c r="C20" t="s">
        <v>39</v>
      </c>
      <c r="D20" s="4">
        <v>0.04</v>
      </c>
      <c r="E20" s="6">
        <f>D20*$B$2</f>
        <v>0.04</v>
      </c>
      <c r="F20" t="s">
        <v>3</v>
      </c>
      <c r="G20" s="9">
        <f>E20*2.355</f>
        <v>0.0942</v>
      </c>
    </row>
    <row r="21">
      <c r="A21" t="s" s="8">
        <v>46</v>
      </c>
      <c r="B21" t="s">
        <v>47</v>
      </c>
      <c r="C21" t="s">
        <v>39</v>
      </c>
      <c r="D21" s="4">
        <v>0.033333</v>
      </c>
      <c r="E21" s="6">
        <f>D21*$B$2</f>
        <v>0.033333</v>
      </c>
      <c r="F21" t="s">
        <v>3</v>
      </c>
      <c r="G21" s="9">
        <f>E21*2.1071210712</f>
        <v>0.070237</v>
      </c>
    </row>
    <row r="22">
      <c r="A22" t="s" s="8">
        <v>48</v>
      </c>
      <c r="B22" t="s">
        <v>49</v>
      </c>
      <c r="C22" t="s">
        <v>50</v>
      </c>
      <c r="D22" s="4">
        <v>0.427083</v>
      </c>
      <c r="E22" s="6">
        <f>D22*$B$2</f>
        <v>0.427083</v>
      </c>
      <c r="F22" t="s">
        <v>3</v>
      </c>
      <c r="G22" s="9">
        <f>E22*0.2700002107</f>
        <v>0.115313</v>
      </c>
    </row>
    <row r="23">
      <c r="A23" t="s" s="8">
        <v>51</v>
      </c>
      <c r="B23" t="s">
        <v>52</v>
      </c>
      <c r="C23" t="s">
        <v>53</v>
      </c>
      <c r="D23" s="4">
        <v>0.1</v>
      </c>
      <c r="E23" s="6">
        <f>D23*$B$2</f>
        <v>0.1</v>
      </c>
      <c r="F23" t="s">
        <v>3</v>
      </c>
      <c r="G23" s="9">
        <f>E23*0.2479</f>
        <v>0.02479</v>
      </c>
    </row>
    <row r="24">
      <c r="A24" t="s" s="8">
        <v>54</v>
      </c>
      <c r="B24" t="s">
        <v>55</v>
      </c>
      <c r="C24" t="s">
        <v>50</v>
      </c>
      <c r="D24" s="4">
        <v>0.010417</v>
      </c>
      <c r="E24" s="6">
        <f>D24*$B$2</f>
        <v>0.010417</v>
      </c>
      <c r="F24" t="s">
        <v>26</v>
      </c>
      <c r="G24" s="9">
        <f>E24*0.5998808038</f>
        <v>0.006249</v>
      </c>
    </row>
    <row r="25">
      <c r="A25" t="s" s="8">
        <v>56</v>
      </c>
      <c r="B25" t="s">
        <v>57</v>
      </c>
      <c r="C25" t="s">
        <v>58</v>
      </c>
      <c r="D25" s="4">
        <v>0.0625</v>
      </c>
      <c r="E25" s="6">
        <f>D25*$B$2</f>
        <v>0.0625</v>
      </c>
      <c r="F25" t="s">
        <v>3</v>
      </c>
      <c r="G25" s="9">
        <f>E25*0.0632128</f>
        <v>0.003951</v>
      </c>
    </row>
    <row r="26">
      <c r="A26" t="s" s="8">
        <v>59</v>
      </c>
      <c r="B26" t="s">
        <v>60</v>
      </c>
      <c r="C26" t="s">
        <v>58</v>
      </c>
      <c r="D26" s="4">
        <v>0.033</v>
      </c>
      <c r="E26" s="6">
        <f>D26*$B$2</f>
        <v>0.033</v>
      </c>
      <c r="F26" t="s">
        <v>3</v>
      </c>
      <c r="G26" s="9">
        <f>E26*0</f>
        <v>0</v>
      </c>
    </row>
    <row r="27">
      <c r="A27" t="s" s="8">
        <v>61</v>
      </c>
      <c r="B27" t="s">
        <v>62</v>
      </c>
      <c r="C27" t="s">
        <v>63</v>
      </c>
      <c r="D27" s="4">
        <v>0.004167</v>
      </c>
      <c r="E27" s="6">
        <f>D27*$B$2</f>
        <v>0.004167</v>
      </c>
      <c r="F27" t="s">
        <v>15</v>
      </c>
      <c r="G27" s="9">
        <f>E27*1.1960043197</f>
        <v>0.004984</v>
      </c>
    </row>
    <row r="28">
      <c r="A28" t="s" s="8">
        <v>64</v>
      </c>
      <c r="B28" t="s">
        <v>65</v>
      </c>
      <c r="C28" t="s">
        <v>63</v>
      </c>
      <c r="D28" s="4">
        <v>0.006875</v>
      </c>
      <c r="E28" s="6">
        <f>D28*$B$2</f>
        <v>0.006875</v>
      </c>
      <c r="F28" t="s">
        <v>15</v>
      </c>
      <c r="G28" s="9">
        <f>E28*1.0982</f>
        <v>0.00755</v>
      </c>
    </row>
    <row r="29">
      <c r="A29" t="s" s="8">
        <v>66</v>
      </c>
      <c r="B29" t="s">
        <v>67</v>
      </c>
      <c r="C29" t="s">
        <v>63</v>
      </c>
      <c r="D29" s="4">
        <v>0.011979</v>
      </c>
      <c r="E29" s="6">
        <f>D29*$B$2</f>
        <v>0.011979</v>
      </c>
      <c r="F29" t="s">
        <v>15</v>
      </c>
      <c r="G29" s="9">
        <f>E29*0.9500132176</f>
        <v>0.01138</v>
      </c>
    </row>
    <row r="30">
      <c r="A30"/>
      <c r="B30"/>
      <c r="C30"/>
      <c r="D30"/>
      <c r="E30"/>
      <c r="F30" t="s" s="10">
        <v>68</v>
      </c>
      <c r="G30" s="11">
        <f>SUM(G7:G29)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73</v>
      </c>
      <c r="F1" t="s" s="7">
        <v>74</v>
      </c>
    </row>
    <row r="2">
      <c r="A2" t="s">
        <v>75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86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87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88</v>
      </c>
      <c r="B1" t="s" s="7">
        <v>89</v>
      </c>
      <c r="C1" t="s" s="7">
        <v>90</v>
      </c>
      <c r="D1" t="s" s="7">
        <v>91</v>
      </c>
      <c r="E1" t="s" s="7">
        <v>10</v>
      </c>
    </row>
    <row r="2">
      <c r="A2">
        <v>0</v>
      </c>
      <c r="B2" t="s">
        <v>75</v>
      </c>
      <c r="C2" t="s">
        <v>92</v>
      </c>
      <c r="D2" s="6">
        <f>'Besoins'!$B$2*1</f>
        <v>1</v>
      </c>
      <c r="E2" t="s">
        <v>3</v>
      </c>
    </row>
    <row r="3">
      <c r="A3">
        <v>1</v>
      </c>
      <c r="B3" t="s">
        <v>93</v>
      </c>
      <c r="C3" t="s">
        <v>92</v>
      </c>
      <c r="D3" s="6">
        <f>'Besoins'!$B$2*1</f>
        <v>1</v>
      </c>
      <c r="E3" t="s">
        <v>3</v>
      </c>
    </row>
    <row r="4">
      <c r="A4">
        <v>2</v>
      </c>
      <c r="B4" t="s">
        <v>94</v>
      </c>
      <c r="C4" t="s">
        <v>92</v>
      </c>
      <c r="D4" s="6">
        <f>'Besoins'!$B$2*0.0208333333</f>
        <v>0.020833</v>
      </c>
      <c r="E4" t="s">
        <v>3</v>
      </c>
    </row>
    <row r="5">
      <c r="A5">
        <v>3</v>
      </c>
      <c r="B5" t="s">
        <v>95</v>
      </c>
      <c r="C5" t="s">
        <v>92</v>
      </c>
      <c r="D5" s="6">
        <f>'Besoins'!$B$2*0.0625</f>
        <v>0.0625</v>
      </c>
      <c r="E5" t="s">
        <v>3</v>
      </c>
    </row>
    <row r="6">
      <c r="A6">
        <v>4</v>
      </c>
      <c r="B6" t="s">
        <v>96</v>
      </c>
      <c r="C6" t="s">
        <v>92</v>
      </c>
      <c r="D6" s="6">
        <f>'Besoins'!$B$2*0.043125</f>
        <v>0.043125</v>
      </c>
      <c r="E6" t="s">
        <v>15</v>
      </c>
    </row>
    <row r="7">
      <c r="A7">
        <v>5</v>
      </c>
      <c r="B7" t="s">
        <v>97</v>
      </c>
      <c r="C7" t="s">
        <v>98</v>
      </c>
      <c r="D7" s="6">
        <f>'Besoins'!$B$2*0.375</f>
        <v>0.375</v>
      </c>
      <c r="E7" t="s">
        <v>3</v>
      </c>
    </row>
    <row r="8">
      <c r="A8">
        <v>5</v>
      </c>
      <c r="B8" t="s">
        <v>99</v>
      </c>
      <c r="C8" t="s">
        <v>100</v>
      </c>
      <c r="D8" s="6">
        <f>'Besoins'!$B$2*0.009375</f>
        <v>0.009375</v>
      </c>
      <c r="E8" t="s">
        <v>15</v>
      </c>
    </row>
    <row r="9">
      <c r="A9">
        <v>5</v>
      </c>
      <c r="B9" t="s">
        <v>101</v>
      </c>
      <c r="C9" t="s">
        <v>100</v>
      </c>
      <c r="D9" s="6">
        <f>'Besoins'!$B$2*0.009375</f>
        <v>0.009375</v>
      </c>
      <c r="E9" t="s">
        <v>15</v>
      </c>
    </row>
    <row r="10">
      <c r="A10">
        <v>5</v>
      </c>
      <c r="B10" t="s">
        <v>102</v>
      </c>
      <c r="C10" t="s">
        <v>100</v>
      </c>
      <c r="D10" s="6">
        <f>'Besoins'!$B$2*0.00375</f>
        <v>0.00375</v>
      </c>
      <c r="E10" t="s">
        <v>15</v>
      </c>
    </row>
    <row r="11">
      <c r="A11">
        <v>4</v>
      </c>
      <c r="B11" t="s">
        <v>103</v>
      </c>
      <c r="C11" t="s">
        <v>100</v>
      </c>
      <c r="D11" s="6">
        <f>'Besoins'!$B$2*0.0625</f>
        <v>0.0625</v>
      </c>
      <c r="E11" t="s">
        <v>3</v>
      </c>
    </row>
    <row r="12">
      <c r="A12">
        <v>3</v>
      </c>
      <c r="B12" t="s">
        <v>104</v>
      </c>
      <c r="C12" t="s">
        <v>92</v>
      </c>
      <c r="D12" s="6">
        <f>'Besoins'!$B$2*0.0083333333</f>
        <v>0.008333</v>
      </c>
      <c r="E12" t="s">
        <v>26</v>
      </c>
    </row>
    <row r="13">
      <c r="A13">
        <v>4</v>
      </c>
      <c r="B13" t="s">
        <v>105</v>
      </c>
      <c r="C13" t="s">
        <v>100</v>
      </c>
      <c r="D13" s="6">
        <f>'Besoins'!$B$2*0.0041666667</f>
        <v>0.004167</v>
      </c>
      <c r="E13" t="s">
        <v>26</v>
      </c>
    </row>
    <row r="14">
      <c r="A14">
        <v>4</v>
      </c>
      <c r="B14" t="s">
        <v>106</v>
      </c>
      <c r="C14" t="s">
        <v>92</v>
      </c>
      <c r="D14" s="6">
        <f>'Besoins'!$B$2*0.0041666667</f>
        <v>0.004167</v>
      </c>
      <c r="E14" t="s">
        <v>26</v>
      </c>
    </row>
    <row r="15">
      <c r="A15">
        <v>5</v>
      </c>
      <c r="B15" t="s">
        <v>107</v>
      </c>
      <c r="C15" t="s">
        <v>100</v>
      </c>
      <c r="D15" s="6">
        <f>'Besoins'!$B$2*0.0041666667</f>
        <v>0.004167</v>
      </c>
      <c r="E15" t="s">
        <v>15</v>
      </c>
    </row>
    <row r="16">
      <c r="A16">
        <v>3</v>
      </c>
      <c r="B16" t="s">
        <v>108</v>
      </c>
      <c r="C16" t="s">
        <v>92</v>
      </c>
      <c r="D16" s="6">
        <f>'Besoins'!$B$2*0.0583333333</f>
        <v>0.058333</v>
      </c>
      <c r="E16" t="s">
        <v>15</v>
      </c>
    </row>
    <row r="17">
      <c r="A17">
        <v>4</v>
      </c>
      <c r="B17" t="s">
        <v>109</v>
      </c>
      <c r="C17" t="s">
        <v>92</v>
      </c>
      <c r="D17" s="6">
        <f>'Besoins'!$B$2*0.046875</f>
        <v>0.046875</v>
      </c>
      <c r="E17" t="s">
        <v>15</v>
      </c>
    </row>
    <row r="18">
      <c r="A18">
        <v>5</v>
      </c>
      <c r="B18" t="s">
        <v>110</v>
      </c>
      <c r="C18" t="s">
        <v>92</v>
      </c>
      <c r="D18" s="6">
        <f>'Besoins'!$B$2*0.015625</f>
        <v>0.015625</v>
      </c>
      <c r="E18" t="s">
        <v>15</v>
      </c>
    </row>
    <row r="19">
      <c r="A19">
        <v>6</v>
      </c>
      <c r="B19" t="s">
        <v>111</v>
      </c>
      <c r="C19" t="s">
        <v>100</v>
      </c>
      <c r="D19" s="6">
        <f>'Besoins'!$B$2*0.0104166667</f>
        <v>0.010417</v>
      </c>
      <c r="E19" t="s">
        <v>26</v>
      </c>
    </row>
    <row r="20">
      <c r="A20">
        <v>6</v>
      </c>
      <c r="B20" t="s">
        <v>112</v>
      </c>
      <c r="C20" t="s">
        <v>100</v>
      </c>
      <c r="D20" s="6">
        <f>'Besoins'!$B$2*0.0026041667</f>
        <v>0.002604</v>
      </c>
      <c r="E20" t="s">
        <v>15</v>
      </c>
    </row>
    <row r="21">
      <c r="A21">
        <v>6</v>
      </c>
      <c r="B21" t="s">
        <v>113</v>
      </c>
      <c r="C21" t="s">
        <v>98</v>
      </c>
      <c r="D21" s="6">
        <f>'Besoins'!$B$2*0.1041666667</f>
        <v>0.104167</v>
      </c>
      <c r="E21" t="s">
        <v>3</v>
      </c>
    </row>
    <row r="22">
      <c r="A22">
        <v>6</v>
      </c>
      <c r="B22" t="s">
        <v>114</v>
      </c>
      <c r="C22" t="s">
        <v>100</v>
      </c>
      <c r="D22" s="6">
        <f>'Besoins'!$B$2*0.0007291667</f>
        <v>0.000729</v>
      </c>
      <c r="E22" t="s">
        <v>15</v>
      </c>
    </row>
    <row r="23">
      <c r="A23">
        <v>5</v>
      </c>
      <c r="B23" t="s">
        <v>115</v>
      </c>
      <c r="C23" t="s">
        <v>98</v>
      </c>
      <c r="D23" s="6">
        <f>'Besoins'!$B$2*0.2083333333</f>
        <v>0.208333</v>
      </c>
      <c r="E23" t="s">
        <v>3</v>
      </c>
    </row>
    <row r="24">
      <c r="A24">
        <v>5</v>
      </c>
      <c r="B24" t="s">
        <v>116</v>
      </c>
      <c r="C24" t="s">
        <v>100</v>
      </c>
      <c r="D24" s="6">
        <f>'Besoins'!$B$2*0.03125</f>
        <v>0.03125</v>
      </c>
      <c r="E24" t="s">
        <v>26</v>
      </c>
    </row>
    <row r="25">
      <c r="A25">
        <v>4</v>
      </c>
      <c r="B25" t="s">
        <v>117</v>
      </c>
      <c r="C25" t="s">
        <v>92</v>
      </c>
      <c r="D25" s="6">
        <f>'Besoins'!$B$2*0.0114583333</f>
        <v>0.011458</v>
      </c>
      <c r="E25" t="s">
        <v>15</v>
      </c>
    </row>
    <row r="26">
      <c r="A26">
        <v>5</v>
      </c>
      <c r="B26" t="s">
        <v>118</v>
      </c>
      <c r="C26" t="s">
        <v>100</v>
      </c>
      <c r="D26" s="6">
        <f>'Besoins'!$B$2*0.006875</f>
        <v>0.006875</v>
      </c>
      <c r="E26" t="s">
        <v>15</v>
      </c>
    </row>
    <row r="27">
      <c r="A27">
        <v>5</v>
      </c>
      <c r="B27" t="s">
        <v>119</v>
      </c>
      <c r="C27" t="s">
        <v>92</v>
      </c>
      <c r="D27" s="6">
        <f>'Besoins'!$B$2*0.0276104418</f>
        <v>0.02761</v>
      </c>
      <c r="E27" t="s">
        <v>3</v>
      </c>
    </row>
    <row r="28">
      <c r="A28">
        <v>6</v>
      </c>
      <c r="B28" t="s">
        <v>120</v>
      </c>
      <c r="C28" t="s">
        <v>100</v>
      </c>
      <c r="D28" s="6">
        <f>'Besoins'!$B$2*0.0276104418</f>
        <v>0.02761</v>
      </c>
      <c r="E28" t="s">
        <v>15</v>
      </c>
    </row>
    <row r="29">
      <c r="A29">
        <v>3</v>
      </c>
      <c r="B29" t="s">
        <v>121</v>
      </c>
      <c r="C29" t="s">
        <v>100</v>
      </c>
      <c r="D29" s="6">
        <f>'Besoins'!$B$2*0.0104166667</f>
        <v>0.010417</v>
      </c>
      <c r="E29" t="s">
        <v>26</v>
      </c>
    </row>
    <row r="30">
      <c r="A30">
        <v>1</v>
      </c>
      <c r="B30" t="s">
        <v>122</v>
      </c>
      <c r="C30" t="s">
        <v>92</v>
      </c>
      <c r="D30" s="6">
        <f>'Besoins'!$B$2*1</f>
        <v>1</v>
      </c>
      <c r="E30" t="s">
        <v>3</v>
      </c>
    </row>
    <row r="31">
      <c r="A31">
        <v>2</v>
      </c>
      <c r="B31" t="s">
        <v>123</v>
      </c>
      <c r="C31" t="s">
        <v>98</v>
      </c>
      <c r="D31" s="6">
        <f>'Besoins'!$B$2*1</f>
        <v>1</v>
      </c>
      <c r="E31" t="s">
        <v>3</v>
      </c>
    </row>
    <row r="32">
      <c r="A32">
        <v>2</v>
      </c>
      <c r="B32" t="s">
        <v>124</v>
      </c>
      <c r="C32" t="s">
        <v>98</v>
      </c>
      <c r="D32" s="6">
        <f>'Besoins'!$B$2*1</f>
        <v>1</v>
      </c>
      <c r="E32" t="s">
        <v>3</v>
      </c>
    </row>
    <row r="33">
      <c r="A33">
        <v>2</v>
      </c>
      <c r="B33" t="s">
        <v>125</v>
      </c>
      <c r="C33" t="s">
        <v>98</v>
      </c>
      <c r="D33" s="6">
        <f>'Besoins'!$B$2*1</f>
        <v>1</v>
      </c>
      <c r="E33" t="s">
        <v>3</v>
      </c>
    </row>
    <row r="34">
      <c r="A34">
        <v>2</v>
      </c>
      <c r="B34" t="s">
        <v>126</v>
      </c>
      <c r="C34" t="s">
        <v>98</v>
      </c>
      <c r="D34" s="6">
        <f>'Besoins'!$B$2*1</f>
        <v>1</v>
      </c>
      <c r="E34" t="s">
        <v>3</v>
      </c>
    </row>
    <row r="35">
      <c r="A35">
        <v>2</v>
      </c>
      <c r="B35" t="s">
        <v>127</v>
      </c>
      <c r="C35" t="s">
        <v>98</v>
      </c>
      <c r="D35" s="6">
        <f>'Besoins'!$B$2*1</f>
        <v>1</v>
      </c>
      <c r="E35" t="s">
        <v>3</v>
      </c>
    </row>
    <row r="36">
      <c r="A36">
        <v>2</v>
      </c>
      <c r="B36" t="s">
        <v>128</v>
      </c>
      <c r="C36" t="s">
        <v>98</v>
      </c>
      <c r="D36" s="6">
        <f>'Besoins'!$B$2*1</f>
        <v>1</v>
      </c>
      <c r="E36" t="s">
        <v>3</v>
      </c>
    </row>
    <row r="37">
      <c r="A37">
        <v>2</v>
      </c>
      <c r="B37" t="s">
        <v>129</v>
      </c>
      <c r="C37" t="s">
        <v>98</v>
      </c>
      <c r="D37" s="6">
        <f>'Besoins'!$B$2*4</f>
        <v>4</v>
      </c>
      <c r="E37" t="s">
        <v>3</v>
      </c>
    </row>
    <row r="38">
      <c r="A38">
        <v>2</v>
      </c>
      <c r="B38" t="s">
        <v>130</v>
      </c>
      <c r="C38" t="s">
        <v>98</v>
      </c>
      <c r="D38" s="6">
        <f>'Besoins'!$B$2*1</f>
        <v>1</v>
      </c>
      <c r="E38" t="s">
        <v>3</v>
      </c>
    </row>
    <row r="39">
      <c r="A39">
        <v>2</v>
      </c>
      <c r="B39" t="s">
        <v>131</v>
      </c>
      <c r="C39" t="s">
        <v>98</v>
      </c>
      <c r="D39" s="6">
        <f>'Besoins'!$B$2*4</f>
        <v>4</v>
      </c>
      <c r="E39" t="s">
        <v>3</v>
      </c>
    </row>
    <row r="40">
      <c r="A40">
        <v>1</v>
      </c>
      <c r="B40" t="s">
        <v>132</v>
      </c>
      <c r="C40" t="s">
        <v>100</v>
      </c>
      <c r="D40" s="6">
        <f>'Besoins'!$B$2*0.033</f>
        <v>0.033</v>
      </c>
      <c r="E4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2">
        <v>133</v>
      </c>
      <c r="B1"/>
      <c r="C1"/>
      <c r="D1"/>
    </row>
    <row r="2">
      <c r="A2" t="str" s="13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143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144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145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146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147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