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<sst xmlns="http://schemas.openxmlformats.org/spreadsheetml/2006/main" count="100" uniqueCount="100">
  <si>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</si>
  <si>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</si>
  <si>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</si>
  <si>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</si>
  <si>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</si>
  <si>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</si>
  <si>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</si>
  <si>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</si>
  <si>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</si>
  <si>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</si>
  <si>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</si>
  <si>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</si>
  <si>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</si>
  <si>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</si>
  <si>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</si>
  <si>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</si>
  <si>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</si>
  <si>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</si>
  <si>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</si>
  <si>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</si>
  <si>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</si>
  <si>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</si>
  <si>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</si>
  <si>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</si>
  <si>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</si>
  <si>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</si>
  <si>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</si>
  <si>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</si>
  <si>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</si>
  <si>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</si>
  <si>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</si>
  <si>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</si>
  <si>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</si>
  <si>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</si>
  <si>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</si>
  <si>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</si>
  <si>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</si>
  <si>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</si>
  <si>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</si>
  <si>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</si>
  <si>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</si>
  <si>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</si>
  <si>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</si>
  <si>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</si>
  <si>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</si>
  <si>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</si>
  <si>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</si>
  <si>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</si>
  <si>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</si>
  <si>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</si>
  <si>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</si>
  <si>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</si>
  <si>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</si>
  <si>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</si>
  <si>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</si>
  <si>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</si>
  <si>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</si>
  <si>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</si>
  <si>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</si>
  <si>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</si>
  <si>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</si>
  <si>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</si>
  <si>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</si>
  <si>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</si>
  <si>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</si>
  <si>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</si>
  <si>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</si>
  <si>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</si>
  <si>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</si>
  <si>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</si>
  <si>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</si>
  <si>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</si>
  <si>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</si>
  <si>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</si>
  <si>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</si>
  <si>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</si>
  <si>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</si>
  <si>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</si>
  <si>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</si>
  <si>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</si>
  <si>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 (conv.)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</si>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</sst>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</v>
      </c>
      <c r="E7" s="6">
        <f>D7*$B$2</f>
        <v>0.9</v>
      </c>
      <c r="F7" t="s">
        <v>15</v>
      </c>
      <c r="G7" s="9">
        <f>E7*3.1247</f>
        <v>2.81223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0.021</v>
      </c>
      <c r="E10" s="6">
        <f>D10*$B$2</f>
        <v>0.021</v>
      </c>
      <c r="F10" t="s">
        <v>15</v>
      </c>
      <c r="G10" s="9">
        <f>E10*0.7833</f>
        <v>0.016449</v>
      </c>
    </row>
    <row r="11">
      <c r="A11" t="s" s="8">
        <v>24</v>
      </c>
      <c r="B11" t="s">
        <v>25</v>
      </c>
      <c r="C11" t="s">
        <v>26</v>
      </c>
      <c r="D11" s="4">
        <v>3.340741</v>
      </c>
      <c r="E11" s="6">
        <f>D11*$B$2</f>
        <v>3.340741</v>
      </c>
      <c r="F11" t="s">
        <v>27</v>
      </c>
      <c r="G11" s="9">
        <f>E11*2.5334998034</f>
        <v>8.463767</v>
      </c>
    </row>
    <row r="12">
      <c r="A12" t="s" s="8">
        <v>28</v>
      </c>
      <c r="B12" t="s">
        <v>29</v>
      </c>
      <c r="C12" t="s">
        <v>30</v>
      </c>
      <c r="D12" s="4">
        <v>19.5</v>
      </c>
      <c r="E12" s="6">
        <f>D12*$B$2</f>
        <v>19.5</v>
      </c>
      <c r="F12" t="s">
        <v>3</v>
      </c>
      <c r="G12" s="9">
        <f>E12*0.27</f>
        <v>5.265</v>
      </c>
    </row>
    <row r="13">
      <c r="A13" t="s" s="8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27</v>
      </c>
      <c r="G13" s="9">
        <f>E13*13.2127</f>
        <v>1.981905</v>
      </c>
    </row>
    <row r="14">
      <c r="A14" t="s" s="8">
        <v>34</v>
      </c>
      <c r="B14" t="s">
        <v>35</v>
      </c>
      <c r="C14" t="s">
        <v>36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37</v>
      </c>
      <c r="B15" t="s">
        <v>38</v>
      </c>
      <c r="C15" t="s">
        <v>30</v>
      </c>
      <c r="D15" s="4">
        <v>0.3</v>
      </c>
      <c r="E15" s="6">
        <f>D15*$B$2</f>
        <v>0.3</v>
      </c>
      <c r="F15" t="s">
        <v>27</v>
      </c>
      <c r="G15" s="9">
        <f>E15*0.5999</f>
        <v>0.17997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0.684259</v>
      </c>
      <c r="E18" s="6">
        <f>D18*$B$2</f>
        <v>0.684259</v>
      </c>
      <c r="F18" t="s">
        <v>15</v>
      </c>
      <c r="G18" s="9">
        <f>E18*0.9500003599</f>
        <v>0.650046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'Besoins'!$B$2*60</f>
        <v>60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</f>
        <v>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'Besoins'!$B$2*1.98</f>
        <v>1.98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'Besoins'!$B$2*18</f>
        <v>18</v>
      </c>
      <c r="E5" t="s">
        <v>3</v>
      </c>
    </row>
    <row r="6">
      <c r="A6">
        <v>3</v>
      </c>
      <c r="B6" t="s">
        <v>71</v>
      </c>
      <c r="C6" t="s">
        <v>72</v>
      </c>
      <c r="D6" s="6">
        <f>'Besoins'!$B$2*0.45</f>
        <v>0.45</v>
      </c>
      <c r="E6" t="s">
        <v>15</v>
      </c>
    </row>
    <row r="7">
      <c r="A7">
        <v>3</v>
      </c>
      <c r="B7" t="s">
        <v>73</v>
      </c>
      <c r="C7" t="s">
        <v>72</v>
      </c>
      <c r="D7" s="6">
        <f>'Besoins'!$B$2*0.27</f>
        <v>0.27</v>
      </c>
      <c r="E7" t="s">
        <v>15</v>
      </c>
    </row>
    <row r="8">
      <c r="A8">
        <v>3</v>
      </c>
      <c r="B8" t="s">
        <v>74</v>
      </c>
      <c r="C8" t="s">
        <v>72</v>
      </c>
      <c r="D8" s="6">
        <f>'Besoins'!$B$2*0.108</f>
        <v>0.108</v>
      </c>
      <c r="E8" t="s">
        <v>15</v>
      </c>
    </row>
    <row r="9">
      <c r="A9">
        <v>3</v>
      </c>
      <c r="B9" t="s">
        <v>75</v>
      </c>
      <c r="C9" t="s">
        <v>72</v>
      </c>
      <c r="D9" s="6">
        <f>'Besoins'!$B$2*0.072</f>
        <v>0.072</v>
      </c>
      <c r="E9" t="s">
        <v>15</v>
      </c>
    </row>
    <row r="10">
      <c r="A10">
        <v>2</v>
      </c>
      <c r="B10" t="s">
        <v>76</v>
      </c>
      <c r="C10" t="s">
        <v>72</v>
      </c>
      <c r="D10" s="6">
        <f>'Besoins'!$B$2*3</f>
        <v>3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'Besoins'!$B$2*2.7</f>
        <v>2.7</v>
      </c>
      <c r="E11" t="s">
        <v>15</v>
      </c>
    </row>
    <row r="12">
      <c r="A12">
        <v>2</v>
      </c>
      <c r="B12" t="s">
        <v>78</v>
      </c>
      <c r="C12" t="s">
        <v>66</v>
      </c>
      <c r="D12" s="6">
        <f>'Besoins'!$B$2*0.45</f>
        <v>0.45</v>
      </c>
      <c r="E12" t="s">
        <v>15</v>
      </c>
    </row>
    <row r="13">
      <c r="A13">
        <v>3</v>
      </c>
      <c r="B13" t="s">
        <v>79</v>
      </c>
      <c r="C13" t="s">
        <v>72</v>
      </c>
      <c r="D13" s="6">
        <f>'Besoins'!$B$2*0.3</f>
        <v>0.3</v>
      </c>
      <c r="E13" t="s">
        <v>27</v>
      </c>
    </row>
    <row r="14">
      <c r="A14">
        <v>3</v>
      </c>
      <c r="B14" t="s">
        <v>71</v>
      </c>
      <c r="C14" t="s">
        <v>72</v>
      </c>
      <c r="D14" s="6">
        <f>'Besoins'!$B$2*0.075</f>
        <v>0.075</v>
      </c>
      <c r="E14" t="s">
        <v>15</v>
      </c>
    </row>
    <row r="15">
      <c r="A15">
        <v>3</v>
      </c>
      <c r="B15" t="s">
        <v>80</v>
      </c>
      <c r="C15" t="s">
        <v>70</v>
      </c>
      <c r="D15" s="6">
        <f>'Besoins'!$B$2*3</f>
        <v>3</v>
      </c>
      <c r="E15" t="s">
        <v>3</v>
      </c>
    </row>
    <row r="16">
      <c r="A16">
        <v>3</v>
      </c>
      <c r="B16" t="s">
        <v>81</v>
      </c>
      <c r="C16" t="s">
        <v>72</v>
      </c>
      <c r="D16" s="6">
        <f>'Besoins'!$B$2*0.021</f>
        <v>0.021</v>
      </c>
      <c r="E16" t="s">
        <v>15</v>
      </c>
    </row>
    <row r="17">
      <c r="A17">
        <v>2</v>
      </c>
      <c r="B17" t="s">
        <v>82</v>
      </c>
      <c r="C17" t="s">
        <v>72</v>
      </c>
      <c r="D17" s="6">
        <f>'Besoins'!$B$2*0.9</f>
        <v>0.9</v>
      </c>
      <c r="E17" t="s">
        <v>15</v>
      </c>
    </row>
    <row r="18">
      <c r="A18">
        <v>2</v>
      </c>
      <c r="B18" t="s">
        <v>83</v>
      </c>
      <c r="C18" t="s">
        <v>72</v>
      </c>
      <c r="D18" s="6">
        <f>'Besoins'!$B$2*1.35</f>
        <v>1.35</v>
      </c>
      <c r="E18" t="s">
        <v>27</v>
      </c>
    </row>
    <row r="19">
      <c r="A19">
        <v>1</v>
      </c>
      <c r="B19" t="s">
        <v>84</v>
      </c>
      <c r="C19" t="s">
        <v>66</v>
      </c>
      <c r="D19" s="6">
        <f>'Besoins'!$B$2*2.15</f>
        <v>2.15</v>
      </c>
      <c r="E19" t="s">
        <v>15</v>
      </c>
    </row>
    <row r="20">
      <c r="A20">
        <v>2</v>
      </c>
      <c r="B20" t="s">
        <v>83</v>
      </c>
      <c r="C20" t="s">
        <v>72</v>
      </c>
      <c r="D20" s="6">
        <f>'Besoins'!$B$2*1.9907407407</f>
        <v>1.990741</v>
      </c>
      <c r="E20" t="s">
        <v>27</v>
      </c>
    </row>
    <row r="21">
      <c r="A21">
        <v>2</v>
      </c>
      <c r="B21" t="s">
        <v>85</v>
      </c>
      <c r="C21" t="s">
        <v>72</v>
      </c>
      <c r="D21" s="6">
        <f>'Besoins'!$B$2*0.1592592593</f>
        <v>0.159259</v>
      </c>
      <c r="E21" t="s">
        <v>15</v>
      </c>
    </row>
    <row r="22">
      <c r="A22">
        <v>1</v>
      </c>
      <c r="B22" t="s">
        <v>86</v>
      </c>
      <c r="C22" t="s">
        <v>66</v>
      </c>
      <c r="D22" s="6">
        <f>'Besoins'!$B$2*0.45</f>
        <v>0.45</v>
      </c>
      <c r="E22" t="s">
        <v>27</v>
      </c>
    </row>
    <row r="23">
      <c r="A23">
        <v>2</v>
      </c>
      <c r="B23" t="s">
        <v>87</v>
      </c>
      <c r="C23" t="s">
        <v>72</v>
      </c>
      <c r="D23" s="6">
        <f>'Besoins'!$B$2*0.15</f>
        <v>0.15</v>
      </c>
      <c r="E23" t="s">
        <v>27</v>
      </c>
    </row>
    <row r="24">
      <c r="A24">
        <v>2</v>
      </c>
      <c r="B24" t="s">
        <v>88</v>
      </c>
      <c r="C24" t="s">
        <v>66</v>
      </c>
      <c r="D24" s="6">
        <f>'Besoins'!$B$2*0.3</f>
        <v>0.3</v>
      </c>
      <c r="E24" t="s">
        <v>27</v>
      </c>
    </row>
    <row r="25">
      <c r="A25">
        <v>3</v>
      </c>
      <c r="B25" t="s">
        <v>89</v>
      </c>
      <c r="C25" t="s">
        <v>72</v>
      </c>
      <c r="D25" s="6">
        <f>'Besoins'!$B$2*0.3</f>
        <v>0.3</v>
      </c>
      <c r="E2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