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<sst xmlns="http://schemas.openxmlformats.org/spreadsheetml/2006/main" count="96" uniqueCount="96">
  <si>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</si>
  <si>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</si>
  <si>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</si>
  <si>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</si>
  <si>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</si>
  <si>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</si>
  <si>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</si>
  <si>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</si>
  <si>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</si>
  <si>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</si>
  <si>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</si>
  <si>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</si>
  <si>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</si>
  <si>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</si>
  <si>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</si>
  <si>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</si>
  <si>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</si>
  <si>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</si>
  <si>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</si>
  <si>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</si>
  <si>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</si>
  <si>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</si>
  <si>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</si>
  <si>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</si>
  <si>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</si>
  <si>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</si>
  <si>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</si>
  <si>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</si>
  <si>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</si>
  <si>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</si>
  <si>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</si>
  <si>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</si>
  <si>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</si>
  <si>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</si>
  <si>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</si>
  <si>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</si>
  <si>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</si>
  <si>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</si>
  <si>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</si>
  <si>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</si>
  <si>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</si>
  <si>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00000456</t>
  </si>
  <si>
    <t>PURE DE PCHE BLANCHE</t>
  </si>
  <si>
    <t>Total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</si>
  <si>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</si>
  <si>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</si>
  <si>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</si>
  <si>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</si>
  <si>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</si>
  <si>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</si>
  <si>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</si>
  <si>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</si>
  <si>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</si>
  <si>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</si>
  <si>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</si>
  <si>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</si>
  <si>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</si>
  <si>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</si>
  <si>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</si>
  <si>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</si>
  <si>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</si>
  <si>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</si>
  <si>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</si>
  <si>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</si>
  <si>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</si>
  <si>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</si>
  <si>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</si>
  <si>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</si>
  <si>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</si>
  <si>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</si>
  <si>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</si>
  <si>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</si>
  <si>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</si>
  <si>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</si>
  <si>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</si>
  <si>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</si>
  <si>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PÊCHE BLANCHE (B)</t>
  </si>
  <si>
    <t xml:space="preserve">        ↳ CREME FRAOECHE</t>
  </si>
  <si>
    <t xml:space="preserve">        ↳ PURE DE PCHE BLANCHE</t>
  </si>
  <si>
    <t xml:space="preserve">        ↳ MERINGUE CUITE</t>
  </si>
  <si>
    <t xml:space="preserve">            ↳ BLANC D'OEUF (P) (conv.)</t>
  </si>
  <si>
    <t xml:space="preserve">            ↳ EAU</t>
  </si>
  <si>
    <t xml:space="preserve">        ↳ GELATINE EN FEUILLES (P) (conv.)</t>
  </si>
  <si>
    <t xml:space="preserve">    ↳ GELÉE DE PÊCHE BLANCHE</t>
  </si>
  <si>
    <t xml:space="preserve">        ↳ EAU</t>
  </si>
  <si>
    <t xml:space="preserve">        ↳ SUCRE (S2)</t>
  </si>
  <si>
    <t>Fiche technique — MIROIR PÊCHE BLANCHE</t>
  </si>
  <si>
    <t>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</si>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</sst>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0.303</v>
      </c>
      <c r="E12" s="6">
        <f>D12*$B$2</f>
        <v>0.303</v>
      </c>
      <c r="F12" t="s">
        <v>23</v>
      </c>
      <c r="G12" s="9">
        <f>E12*0.003</f>
        <v>0.000909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0.133333</v>
      </c>
      <c r="E14" s="6">
        <f>D14*$B$2</f>
        <v>0.133333</v>
      </c>
      <c r="F14" t="s">
        <v>15</v>
      </c>
      <c r="G14" s="9">
        <f>E14*1.1961029903</f>
        <v>0.15948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0.266667</v>
      </c>
      <c r="E16" s="6">
        <f>D16*$B$2</f>
        <v>0.266667</v>
      </c>
      <c r="F16" t="s">
        <v>23</v>
      </c>
      <c r="G16" s="9">
        <f>E16*6.4451919435</f>
        <v>1.71872</v>
      </c>
    </row>
    <row r="17">
      <c r="A17" t="s" s="8">
        <v>41</v>
      </c>
      <c r="B17" t="s">
        <v>42</v>
      </c>
      <c r="C17" t="s">
        <v>40</v>
      </c>
      <c r="D17" s="4">
        <v>1.005</v>
      </c>
      <c r="E17" s="6">
        <f>D17*$B$2</f>
        <v>1.005</v>
      </c>
      <c r="F17" t="s">
        <v>23</v>
      </c>
      <c r="G17" s="9">
        <f>E17*4.3381</f>
        <v>4.359791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50</v>
      </c>
      <c r="C2" t="s">
        <v>62</v>
      </c>
      <c r="D2" s="6">
        <f>'Besoins'!$B$2*60</f>
        <v>60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'Besoins'!$B$2*2</f>
        <v>2</v>
      </c>
      <c r="E3" t="s">
        <v>3</v>
      </c>
    </row>
    <row r="4">
      <c r="A4">
        <v>2</v>
      </c>
      <c r="B4" t="s">
        <v>64</v>
      </c>
      <c r="C4" t="s">
        <v>62</v>
      </c>
      <c r="D4" s="6">
        <f>'Besoins'!$B$2*1.38</f>
        <v>1.38</v>
      </c>
      <c r="E4" t="s">
        <v>15</v>
      </c>
    </row>
    <row r="5">
      <c r="A5">
        <v>3</v>
      </c>
      <c r="B5" t="s">
        <v>65</v>
      </c>
      <c r="C5" t="s">
        <v>66</v>
      </c>
      <c r="D5" s="6">
        <f>'Besoins'!$B$2*12</f>
        <v>12</v>
      </c>
      <c r="E5" t="s">
        <v>3</v>
      </c>
    </row>
    <row r="6">
      <c r="A6">
        <v>3</v>
      </c>
      <c r="B6" t="s">
        <v>67</v>
      </c>
      <c r="C6" t="s">
        <v>68</v>
      </c>
      <c r="D6" s="6">
        <f>'Besoins'!$B$2*0.3</f>
        <v>0.3</v>
      </c>
      <c r="E6" t="s">
        <v>15</v>
      </c>
    </row>
    <row r="7">
      <c r="A7">
        <v>3</v>
      </c>
      <c r="B7" t="s">
        <v>69</v>
      </c>
      <c r="C7" t="s">
        <v>68</v>
      </c>
      <c r="D7" s="6">
        <f>'Besoins'!$B$2*0.3</f>
        <v>0.3</v>
      </c>
      <c r="E7" t="s">
        <v>15</v>
      </c>
    </row>
    <row r="8">
      <c r="A8">
        <v>3</v>
      </c>
      <c r="B8" t="s">
        <v>70</v>
      </c>
      <c r="C8" t="s">
        <v>68</v>
      </c>
      <c r="D8" s="6">
        <f>'Besoins'!$B$2*0.12</f>
        <v>0.12</v>
      </c>
      <c r="E8" t="s">
        <v>15</v>
      </c>
    </row>
    <row r="9">
      <c r="A9">
        <v>2</v>
      </c>
      <c r="B9" t="s">
        <v>71</v>
      </c>
      <c r="C9" t="s">
        <v>68</v>
      </c>
      <c r="D9" s="6">
        <f>'Besoins'!$B$2*2</f>
        <v>2</v>
      </c>
      <c r="E9" t="s">
        <v>3</v>
      </c>
    </row>
    <row r="10">
      <c r="A10">
        <v>1</v>
      </c>
      <c r="B10" t="s">
        <v>72</v>
      </c>
      <c r="C10" t="s">
        <v>62</v>
      </c>
      <c r="D10" s="6">
        <f>'Besoins'!$B$2*0.4</f>
        <v>0.4</v>
      </c>
      <c r="E10" t="s">
        <v>23</v>
      </c>
    </row>
    <row r="11">
      <c r="A11">
        <v>2</v>
      </c>
      <c r="B11" t="s">
        <v>73</v>
      </c>
      <c r="C11" t="s">
        <v>68</v>
      </c>
      <c r="D11" s="6">
        <f>'Besoins'!$B$2*0.2666666667</f>
        <v>0.266667</v>
      </c>
      <c r="E11" t="s">
        <v>23</v>
      </c>
    </row>
    <row r="12">
      <c r="A12">
        <v>2</v>
      </c>
      <c r="B12" t="s">
        <v>74</v>
      </c>
      <c r="C12" t="s">
        <v>62</v>
      </c>
      <c r="D12" s="6">
        <f>'Besoins'!$B$2*0.1333333333</f>
        <v>0.133333</v>
      </c>
      <c r="E12" t="s">
        <v>23</v>
      </c>
    </row>
    <row r="13">
      <c r="A13">
        <v>3</v>
      </c>
      <c r="B13" t="s">
        <v>75</v>
      </c>
      <c r="C13" t="s">
        <v>68</v>
      </c>
      <c r="D13" s="6">
        <f>'Besoins'!$B$2*0.1333333333</f>
        <v>0.133333</v>
      </c>
      <c r="E13" t="s">
        <v>15</v>
      </c>
    </row>
    <row r="14">
      <c r="A14">
        <v>1</v>
      </c>
      <c r="B14" t="s">
        <v>76</v>
      </c>
      <c r="C14" t="s">
        <v>62</v>
      </c>
      <c r="D14" s="6">
        <f>'Besoins'!$B$2*2.76</f>
        <v>2.76</v>
      </c>
      <c r="E14" t="s">
        <v>15</v>
      </c>
    </row>
    <row r="15">
      <c r="A15">
        <v>2</v>
      </c>
      <c r="B15" t="s">
        <v>77</v>
      </c>
      <c r="C15" t="s">
        <v>68</v>
      </c>
      <c r="D15" s="6">
        <f>'Besoins'!$B$2*1.08</f>
        <v>1.08</v>
      </c>
      <c r="E15" t="s">
        <v>23</v>
      </c>
    </row>
    <row r="16">
      <c r="A16">
        <v>2</v>
      </c>
      <c r="B16" t="s">
        <v>78</v>
      </c>
      <c r="C16" t="s">
        <v>68</v>
      </c>
      <c r="D16" s="6">
        <f>'Besoins'!$B$2*0.6</f>
        <v>0.6</v>
      </c>
      <c r="E16" t="s">
        <v>23</v>
      </c>
    </row>
    <row r="17">
      <c r="A17">
        <v>2</v>
      </c>
      <c r="B17" t="s">
        <v>79</v>
      </c>
      <c r="C17" t="s">
        <v>62</v>
      </c>
      <c r="D17" s="6">
        <f>'Besoins'!$B$2*1.08</f>
        <v>1.08</v>
      </c>
      <c r="E17" t="s">
        <v>15</v>
      </c>
    </row>
    <row r="18">
      <c r="A18">
        <v>3</v>
      </c>
      <c r="B18" t="s">
        <v>80</v>
      </c>
      <c r="C18" t="s">
        <v>66</v>
      </c>
      <c r="D18" s="6">
        <f>'Besoins'!$B$2*12</f>
        <v>12</v>
      </c>
      <c r="E18" t="s">
        <v>3</v>
      </c>
    </row>
    <row r="19">
      <c r="A19">
        <v>3</v>
      </c>
      <c r="B19" t="s">
        <v>67</v>
      </c>
      <c r="C19" t="s">
        <v>68</v>
      </c>
      <c r="D19" s="6">
        <f>'Besoins'!$B$2*0.648</f>
        <v>0.648</v>
      </c>
      <c r="E19" t="s">
        <v>15</v>
      </c>
    </row>
    <row r="20">
      <c r="A20">
        <v>3</v>
      </c>
      <c r="B20" t="s">
        <v>81</v>
      </c>
      <c r="C20" t="s">
        <v>68</v>
      </c>
      <c r="D20" s="6">
        <f>'Besoins'!$B$2*0.168</f>
        <v>0.168</v>
      </c>
      <c r="E20" t="s">
        <v>23</v>
      </c>
    </row>
    <row r="21">
      <c r="A21">
        <v>2</v>
      </c>
      <c r="B21" t="s">
        <v>82</v>
      </c>
      <c r="C21" t="s">
        <v>66</v>
      </c>
      <c r="D21" s="6">
        <f>'Besoins'!$B$2*18</f>
        <v>18</v>
      </c>
      <c r="E21" t="s">
        <v>3</v>
      </c>
    </row>
    <row r="22">
      <c r="A22">
        <v>1</v>
      </c>
      <c r="B22" t="s">
        <v>83</v>
      </c>
      <c r="C22" t="s">
        <v>62</v>
      </c>
      <c r="D22" s="6">
        <f>'Besoins'!$B$2*0.81</f>
        <v>0.81</v>
      </c>
      <c r="E22" t="s">
        <v>15</v>
      </c>
    </row>
    <row r="23">
      <c r="A23">
        <v>2</v>
      </c>
      <c r="B23" t="s">
        <v>78</v>
      </c>
      <c r="C23" t="s">
        <v>68</v>
      </c>
      <c r="D23" s="6">
        <f>'Besoins'!$B$2*0.405</f>
        <v>0.405</v>
      </c>
      <c r="E23" t="s">
        <v>23</v>
      </c>
    </row>
    <row r="24">
      <c r="A24">
        <v>2</v>
      </c>
      <c r="B24" t="s">
        <v>84</v>
      </c>
      <c r="C24" t="s">
        <v>68</v>
      </c>
      <c r="D24" s="6">
        <f>'Besoins'!$B$2*0.135</f>
        <v>0.135</v>
      </c>
      <c r="E24" t="s">
        <v>23</v>
      </c>
    </row>
    <row r="25">
      <c r="A25">
        <v>2</v>
      </c>
      <c r="B25" t="s">
        <v>85</v>
      </c>
      <c r="C25" t="s">
        <v>68</v>
      </c>
      <c r="D25" s="6">
        <f>'Besoins'!$B$2*0.27</f>
        <v>0.27</v>
      </c>
      <c r="E25" t="s">
        <v>15</v>
      </c>
    </row>
    <row r="26">
      <c r="A26">
        <v>2</v>
      </c>
      <c r="B26" t="s">
        <v>82</v>
      </c>
      <c r="C26" t="s">
        <v>66</v>
      </c>
      <c r="D26" s="6">
        <f>'Besoins'!$B$2*9</f>
        <v>9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"00000461 · PAT.GATEAUX · référence : "&amp;Besoins!B3&amp;" "&amp;Besoins!C3&amp;" · multiplicateur réglable sur la feuille ""Besoins"""</f>
        <v>00000461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MIROIR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