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<sst xmlns="http://schemas.openxmlformats.org/spreadsheetml/2006/main" count="110" uniqueCount="110">
  <si>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</si>
  <si>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</si>
  <si>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</si>
  <si>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</si>
  <si>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</si>
  <si>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</si>
  <si>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</si>
  <si>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</si>
  <si>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</si>
  <si>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</si>
  <si>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</si>
  <si>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</si>
  <si>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</si>
  <si>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</si>
  <si>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</si>
  <si>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</si>
  <si>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</si>
  <si>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</si>
  <si>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</si>
  <si>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</si>
  <si>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</si>
  <si>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</si>
  <si>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</si>
  <si>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</si>
  <si>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</si>
  <si>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</si>
  <si>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</si>
  <si>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</si>
  <si>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</si>
  <si>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</si>
  <si>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</si>
  <si>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</si>
  <si>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</si>
  <si>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</si>
  <si>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</si>
  <si>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</si>
  <si>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</si>
  <si>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</si>
  <si>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</si>
  <si>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</si>
  <si>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</si>
  <si>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</si>
  <si>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</si>
  <si>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</si>
  <si>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</si>
  <si>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</si>
  <si>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</si>
  <si>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</si>
  <si>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</si>
  <si>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</si>
  <si>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</si>
  <si>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</si>
  <si>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</si>
  <si>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</si>
  <si>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</si>
  <si>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</si>
  <si>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</si>
  <si>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</si>
  <si>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</si>
  <si>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</si>
  <si>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</si>
  <si>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</si>
  <si>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</si>
  <si>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</si>
  <si>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</si>
  <si>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</si>
  <si>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SUR ASSIETE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</si>
  <si>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</si>
  <si>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</si>
  <si>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</si>
  <si>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</si>
  <si>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</si>
  <si>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</si>
  <si>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</si>
  <si>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</si>
  <si>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</si>
  <si>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</si>
  <si>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</si>
  <si>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</si>
  <si>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</si>
  <si>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</si>
  <si>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</si>
  <si>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</si>
  <si>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</si>
  <si>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>matiere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</si>
  <si>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</si>
  <si>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</si>
  <si>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</si>
  <si>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 (conv.)</t>
  </si>
  <si>
    <t>conversion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</si>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</sst>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0.128571</v>
      </c>
      <c r="E7" s="6">
        <f>D7*$B$2</f>
        <v>0.128571</v>
      </c>
      <c r="F7" t="s">
        <v>15</v>
      </c>
      <c r="G7" s="9">
        <f>E7*13.3119443731</f>
        <v>1.71153</v>
      </c>
    </row>
    <row r="8">
      <c r="A8" t="s" s="8">
        <v>16</v>
      </c>
      <c r="B8" t="s">
        <v>17</v>
      </c>
      <c r="C8" t="s">
        <v>18</v>
      </c>
      <c r="D8" s="4">
        <v>0.025714</v>
      </c>
      <c r="E8" s="6">
        <f>D8*$B$2</f>
        <v>0.025714</v>
      </c>
      <c r="F8" t="s">
        <v>19</v>
      </c>
      <c r="G8" s="9">
        <f>E8*3.9514439049</f>
        <v>0.101607</v>
      </c>
    </row>
    <row r="9">
      <c r="A9" t="s" s="8">
        <v>20</v>
      </c>
      <c r="B9" t="s">
        <v>21</v>
      </c>
      <c r="C9" t="s">
        <v>18</v>
      </c>
      <c r="D9" s="4">
        <v>0.714286</v>
      </c>
      <c r="E9" s="6">
        <f>D9*$B$2</f>
        <v>0.714286</v>
      </c>
      <c r="F9" t="s">
        <v>15</v>
      </c>
      <c r="G9" s="9">
        <f>E9*2.5334989866</f>
        <v>1.809643</v>
      </c>
    </row>
    <row r="10">
      <c r="A10" t="s" s="8">
        <v>22</v>
      </c>
      <c r="B10" t="s">
        <v>23</v>
      </c>
      <c r="C10" t="s">
        <v>18</v>
      </c>
      <c r="D10" s="4">
        <v>1.724138</v>
      </c>
      <c r="E10" s="6">
        <f>D10*$B$2</f>
        <v>1.724138</v>
      </c>
      <c r="F10" t="s">
        <v>19</v>
      </c>
      <c r="G10" s="9">
        <f>E10*0.6544641524</f>
        <v>1.128387</v>
      </c>
    </row>
    <row r="11">
      <c r="A11" t="s" s="8">
        <v>24</v>
      </c>
      <c r="B11" t="s">
        <v>25</v>
      </c>
      <c r="C11" t="s">
        <v>18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26</v>
      </c>
      <c r="B12" t="s">
        <v>27</v>
      </c>
      <c r="C12" t="s">
        <v>18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18</v>
      </c>
      <c r="D13" s="4">
        <v>0.5</v>
      </c>
      <c r="E13" s="6">
        <f>D13*$B$2</f>
        <v>0.5</v>
      </c>
      <c r="F13" t="s">
        <v>19</v>
      </c>
      <c r="G13" s="9">
        <f>E13*2.8508</f>
        <v>1.4254</v>
      </c>
    </row>
    <row r="14">
      <c r="A14" t="s" s="8">
        <v>30</v>
      </c>
      <c r="B14" t="s">
        <v>31</v>
      </c>
      <c r="C14" t="s">
        <v>18</v>
      </c>
      <c r="D14" s="4">
        <v>0.5</v>
      </c>
      <c r="E14" s="6">
        <f>D14*$B$2</f>
        <v>0.5</v>
      </c>
      <c r="F14" t="s">
        <v>19</v>
      </c>
      <c r="G14" s="9">
        <f>E14*2.6029</f>
        <v>1.30145</v>
      </c>
    </row>
    <row r="15">
      <c r="A15" t="s" s="8">
        <v>32</v>
      </c>
      <c r="B15" t="s">
        <v>33</v>
      </c>
      <c r="C15" t="s">
        <v>34</v>
      </c>
      <c r="D15" s="4">
        <v>0.154286</v>
      </c>
      <c r="E15" s="6">
        <f>D15*$B$2</f>
        <v>0.154286</v>
      </c>
      <c r="F15" t="s">
        <v>19</v>
      </c>
      <c r="G15" s="9">
        <f>E15*7.139326779</f>
        <v>1.101498</v>
      </c>
    </row>
    <row r="16">
      <c r="A16" t="s" s="8">
        <v>35</v>
      </c>
      <c r="B16" t="s">
        <v>36</v>
      </c>
      <c r="C16" t="s">
        <v>34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37</v>
      </c>
      <c r="B17" t="s">
        <v>38</v>
      </c>
      <c r="C17" t="s">
        <v>34</v>
      </c>
      <c r="D17" s="4">
        <v>0.257143</v>
      </c>
      <c r="E17" s="6">
        <f>D17*$B$2</f>
        <v>0.257143</v>
      </c>
      <c r="F17" t="s">
        <v>19</v>
      </c>
      <c r="G17" s="9">
        <f>E17*3.2721981821</f>
        <v>0.841423</v>
      </c>
    </row>
    <row r="18">
      <c r="A18" t="s" s="8">
        <v>39</v>
      </c>
      <c r="B18" t="s">
        <v>40</v>
      </c>
      <c r="C18" t="s">
        <v>34</v>
      </c>
      <c r="D18" s="4">
        <v>0.125</v>
      </c>
      <c r="E18" s="6">
        <f>D18*$B$2</f>
        <v>0.125</v>
      </c>
      <c r="F18" t="s">
        <v>3</v>
      </c>
      <c r="G18" s="9">
        <f>E18*0.330525</f>
        <v>0.041316</v>
      </c>
    </row>
    <row r="19">
      <c r="A19" t="s" s="8">
        <v>41</v>
      </c>
      <c r="B19" t="s">
        <v>42</v>
      </c>
      <c r="C19" t="s">
        <v>34</v>
      </c>
      <c r="D19" s="4">
        <v>0.033333</v>
      </c>
      <c r="E19" s="6">
        <f>D19*$B$2</f>
        <v>0.033333</v>
      </c>
      <c r="F19" t="s">
        <v>3</v>
      </c>
      <c r="G19" s="9">
        <f>E19*1.6113161132</f>
        <v>0.05371</v>
      </c>
    </row>
    <row r="20">
      <c r="A20" t="s" s="8">
        <v>43</v>
      </c>
      <c r="B20" t="s">
        <v>44</v>
      </c>
      <c r="C20" t="s">
        <v>45</v>
      </c>
      <c r="D20" s="4">
        <v>2.857143</v>
      </c>
      <c r="E20" s="6">
        <f>D20*$B$2</f>
        <v>2.857143</v>
      </c>
      <c r="F20" t="s">
        <v>3</v>
      </c>
      <c r="G20" s="9">
        <f>E20*0.2699999865</f>
        <v>0.771429</v>
      </c>
    </row>
    <row r="21">
      <c r="A21" t="s" s="8">
        <v>46</v>
      </c>
      <c r="B21" t="s">
        <v>47</v>
      </c>
      <c r="C21" t="s">
        <v>48</v>
      </c>
      <c r="D21" s="4">
        <v>0.1</v>
      </c>
      <c r="E21" s="6">
        <f>D21*$B$2</f>
        <v>0.1</v>
      </c>
      <c r="F21" t="s">
        <v>3</v>
      </c>
      <c r="G21" s="9">
        <f>E21*0.2479</f>
        <v>0.02479</v>
      </c>
    </row>
    <row r="22">
      <c r="A22" t="s" s="8">
        <v>49</v>
      </c>
      <c r="B22" t="s">
        <v>50</v>
      </c>
      <c r="C22" t="s">
        <v>51</v>
      </c>
      <c r="D22" s="4">
        <v>0.32735</v>
      </c>
      <c r="E22" s="6">
        <f>D22*$B$2</f>
        <v>0.32735</v>
      </c>
      <c r="F22" t="s">
        <v>15</v>
      </c>
      <c r="G22" s="9">
        <f>E22*0.0029999977</f>
        <v>0.000982</v>
      </c>
    </row>
    <row r="23">
      <c r="A23" t="s" s="8">
        <v>52</v>
      </c>
      <c r="B23" t="s">
        <v>53</v>
      </c>
      <c r="C23" t="s">
        <v>54</v>
      </c>
      <c r="D23" s="4">
        <v>0.041143</v>
      </c>
      <c r="E23" s="6">
        <f>D23*$B$2</f>
        <v>0.041143</v>
      </c>
      <c r="F23" t="s">
        <v>19</v>
      </c>
      <c r="G23" s="9">
        <f>E23*4.0405859702</f>
        <v>0.166242</v>
      </c>
    </row>
    <row r="24">
      <c r="A24" t="s" s="8">
        <v>55</v>
      </c>
      <c r="B24" t="s">
        <v>56</v>
      </c>
      <c r="C24" t="s">
        <v>54</v>
      </c>
      <c r="D24" s="4">
        <v>0.42931</v>
      </c>
      <c r="E24" s="6">
        <f>D24*$B$2</f>
        <v>0.42931</v>
      </c>
      <c r="F24" t="s">
        <v>19</v>
      </c>
      <c r="G24" s="9">
        <f>E24*1.0982008821</f>
        <v>0.471469</v>
      </c>
    </row>
    <row r="25">
      <c r="A25" t="s" s="8">
        <v>57</v>
      </c>
      <c r="B25" t="s">
        <v>58</v>
      </c>
      <c r="C25" t="s">
        <v>54</v>
      </c>
      <c r="D25" s="4">
        <v>0.432</v>
      </c>
      <c r="E25" s="6">
        <f>D25*$B$2</f>
        <v>0.432</v>
      </c>
      <c r="F25" t="s">
        <v>19</v>
      </c>
      <c r="G25" s="9">
        <f>E25*0.95</f>
        <v>0.4104</v>
      </c>
    </row>
    <row r="26">
      <c r="A26"/>
      <c r="B26"/>
      <c r="C26"/>
      <c r="D26"/>
      <c r="E26"/>
      <c r="F26" t="s" s="10">
        <v>59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66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'Besoins'!$B$2*1</f>
        <v>1</v>
      </c>
      <c r="E4" t="s">
        <v>15</v>
      </c>
    </row>
    <row r="5">
      <c r="A5">
        <v>3</v>
      </c>
      <c r="B5" t="s">
        <v>81</v>
      </c>
      <c r="C5" t="s">
        <v>78</v>
      </c>
      <c r="D5" s="6">
        <f>'Besoins'!$B$2*0.7155172414</f>
        <v>0.715517</v>
      </c>
      <c r="E5" t="s">
        <v>19</v>
      </c>
    </row>
    <row r="6">
      <c r="A6">
        <v>4</v>
      </c>
      <c r="B6" t="s">
        <v>82</v>
      </c>
      <c r="C6" t="s">
        <v>78</v>
      </c>
      <c r="D6" s="6">
        <f>'Besoins'!$B$2*1.724137931</f>
        <v>1.724138</v>
      </c>
      <c r="E6" t="s">
        <v>3</v>
      </c>
    </row>
    <row r="7">
      <c r="A7">
        <v>4</v>
      </c>
      <c r="B7" t="s">
        <v>83</v>
      </c>
      <c r="C7" t="s">
        <v>84</v>
      </c>
      <c r="D7" s="6">
        <f>'Besoins'!$B$2*0.4293103448</f>
        <v>0.42931</v>
      </c>
      <c r="E7" t="s">
        <v>19</v>
      </c>
    </row>
    <row r="8">
      <c r="A8">
        <v>5</v>
      </c>
      <c r="B8" t="s">
        <v>85</v>
      </c>
      <c r="C8" t="s">
        <v>84</v>
      </c>
      <c r="D8" s="6">
        <f>'Besoins'!$B$2*1.724137931</f>
        <v>1.724138</v>
      </c>
      <c r="E8" t="s">
        <v>19</v>
      </c>
    </row>
    <row r="9">
      <c r="A9">
        <v>3</v>
      </c>
      <c r="B9" t="s">
        <v>86</v>
      </c>
      <c r="C9" t="s">
        <v>84</v>
      </c>
      <c r="D9" s="6">
        <f>'Besoins'!$B$2*0.2862068966</f>
        <v>0.286207</v>
      </c>
      <c r="E9" t="s">
        <v>15</v>
      </c>
    </row>
    <row r="10">
      <c r="A10">
        <v>1</v>
      </c>
      <c r="B10" t="s">
        <v>87</v>
      </c>
      <c r="C10" t="s">
        <v>78</v>
      </c>
      <c r="D10" s="6">
        <f>'Besoins'!$B$2*1</f>
        <v>1</v>
      </c>
      <c r="E10" t="s">
        <v>3</v>
      </c>
    </row>
    <row r="11">
      <c r="A11">
        <v>1</v>
      </c>
      <c r="B11" t="s">
        <v>88</v>
      </c>
      <c r="C11" t="s">
        <v>89</v>
      </c>
      <c r="D11" s="6">
        <f>'Besoins'!$B$2*2</f>
        <v>2</v>
      </c>
      <c r="E11" t="s">
        <v>3</v>
      </c>
    </row>
    <row r="12">
      <c r="A12">
        <v>2</v>
      </c>
      <c r="B12" t="s">
        <v>90</v>
      </c>
      <c r="C12" t="s">
        <v>89</v>
      </c>
      <c r="D12" s="6">
        <f>'Besoins'!$B$2*1</f>
        <v>1</v>
      </c>
      <c r="E12" t="s">
        <v>3</v>
      </c>
    </row>
    <row r="13">
      <c r="A13">
        <v>2</v>
      </c>
      <c r="B13" t="s">
        <v>91</v>
      </c>
      <c r="C13" t="s">
        <v>89</v>
      </c>
      <c r="D13" s="6">
        <f>'Besoins'!$B$2*1</f>
        <v>1</v>
      </c>
      <c r="E13" t="s">
        <v>3</v>
      </c>
    </row>
    <row r="14">
      <c r="A14">
        <v>2</v>
      </c>
      <c r="B14" t="s">
        <v>92</v>
      </c>
      <c r="C14" t="s">
        <v>89</v>
      </c>
      <c r="D14" s="6">
        <f>'Besoins'!$B$2*1</f>
        <v>1</v>
      </c>
      <c r="E14" t="s">
        <v>3</v>
      </c>
    </row>
    <row r="15">
      <c r="A15">
        <v>2</v>
      </c>
      <c r="B15" t="s">
        <v>93</v>
      </c>
      <c r="C15" t="s">
        <v>78</v>
      </c>
      <c r="D15" s="6">
        <f>'Besoins'!$B$2*1</f>
        <v>1</v>
      </c>
      <c r="E15" t="s">
        <v>3</v>
      </c>
    </row>
    <row r="16">
      <c r="A16">
        <v>3</v>
      </c>
      <c r="B16" t="s">
        <v>94</v>
      </c>
      <c r="C16" t="s">
        <v>78</v>
      </c>
      <c r="D16" s="6">
        <f>'Besoins'!$B$2*0.25</f>
        <v>0.25</v>
      </c>
      <c r="E16" t="s">
        <v>3</v>
      </c>
    </row>
    <row r="17">
      <c r="A17">
        <v>4</v>
      </c>
      <c r="B17" t="s">
        <v>95</v>
      </c>
      <c r="C17" t="s">
        <v>84</v>
      </c>
      <c r="D17" s="6">
        <f>'Besoins'!$B$2*0.005</f>
        <v>0.005</v>
      </c>
      <c r="E17" t="s">
        <v>3</v>
      </c>
    </row>
    <row r="18">
      <c r="A18">
        <v>2</v>
      </c>
      <c r="B18" t="s">
        <v>96</v>
      </c>
      <c r="C18" t="s">
        <v>89</v>
      </c>
      <c r="D18" s="6">
        <f>'Besoins'!$B$2*2</f>
        <v>2</v>
      </c>
      <c r="E18" t="s">
        <v>3</v>
      </c>
    </row>
    <row r="19">
      <c r="A19">
        <v>2</v>
      </c>
      <c r="B19" t="s">
        <v>97</v>
      </c>
      <c r="C19" t="s">
        <v>89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89</v>
      </c>
      <c r="D20" s="6">
        <f>'Besoins'!$B$2*1</f>
        <v>1</v>
      </c>
      <c r="E20" t="s">
        <v>3</v>
      </c>
    </row>
    <row r="21">
      <c r="A21">
        <v>2</v>
      </c>
      <c r="B21" t="s">
        <v>99</v>
      </c>
      <c r="C21" t="s">
        <v>89</v>
      </c>
      <c r="D21" s="6">
        <f>'Besoins'!$B$2*1</f>
        <v>1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