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<sst xmlns="http://schemas.openxmlformats.org/spreadsheetml/2006/main" count="151" uniqueCount="151">
  <si>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</si>
  <si>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</si>
  <si>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</si>
  <si>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</si>
  <si>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</si>
  <si>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</si>
  <si>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</si>
  <si>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</si>
  <si>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</si>
  <si>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</si>
  <si>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</si>
  <si>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</si>
  <si>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</si>
  <si>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</si>
  <si>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</si>
  <si>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</si>
  <si>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</si>
  <si>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</si>
  <si>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</si>
  <si>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</si>
  <si>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</si>
  <si>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</si>
  <si>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</si>
  <si>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</si>
  <si>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</si>
  <si>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</si>
  <si>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</si>
  <si>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</si>
  <si>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</si>
  <si>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</si>
  <si>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</si>
  <si>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</si>
  <si>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</si>
  <si>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</si>
  <si>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</si>
  <si>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</si>
  <si>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</si>
  <si>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</si>
  <si>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</si>
  <si>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</si>
  <si>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</si>
  <si>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</si>
  <si>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</si>
  <si>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</si>
  <si>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</si>
  <si>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</si>
  <si>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</si>
  <si>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</si>
  <si>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</si>
  <si>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</si>
  <si>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</si>
  <si>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</si>
  <si>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</si>
  <si>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</si>
  <si>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</si>
  <si>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</si>
  <si>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</si>
  <si>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</si>
  <si>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</si>
  <si>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</si>
  <si>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</si>
  <si>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</si>
  <si>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</si>
  <si>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</si>
  <si>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</si>
  <si>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</si>
  <si>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</si>
  <si>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SUR ASSIETE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</si>
  <si>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</si>
  <si>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</si>
  <si>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</si>
  <si>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</si>
  <si>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</si>
  <si>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</si>
  <si>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</si>
  <si>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</si>
  <si>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</si>
  <si>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</si>
  <si>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</si>
  <si>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</si>
  <si>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</si>
  <si>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</si>
  <si>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</si>
  <si>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</si>
  <si>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</si>
  <si>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</si>
  <si>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</si>
  <si>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</si>
  <si>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</si>
  <si>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</si>
  <si>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</si>
  <si>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</si>
  <si>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</si>
  <si>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</si>
  <si>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 (PORTION)</t>
  </si>
  <si>
    <t xml:space="preserve">        ↳ GATEAU AU   CHOCOLAT 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</si>
  <si>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</si>
  <si>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</si>
  <si>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</si>
  <si>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</si>
  <si>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</si>
  <si>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</si>
  <si>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</si>
  <si>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</si>
  <si>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</si>
  <si>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</si>
  <si>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</si>
  <si>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</si>
  <si>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</si>
  <si>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</si>
  <si>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</si>
  <si>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</si>
  <si>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</si>
  <si>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</si>
  <si>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</si>
  <si>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</si>
  <si>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 xml:space="preserve">                    ↳ BLANC D'OEUF (P) (conv.)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</si>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</sst>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0.011333</v>
      </c>
      <c r="E7" s="6">
        <f>D7*$B$2</f>
        <v>0.011333</v>
      </c>
      <c r="F7" t="s">
        <v>15</v>
      </c>
      <c r="G7" s="9">
        <f>E7*3.1247919056</f>
        <v>0.035413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15</v>
      </c>
      <c r="G8" s="9">
        <f>E8*0.022064</f>
        <v>0.000099</v>
      </c>
    </row>
    <row r="9">
      <c r="A9" t="s" s="8">
        <v>19</v>
      </c>
      <c r="B9" t="s">
        <v>20</v>
      </c>
      <c r="C9" t="s">
        <v>18</v>
      </c>
      <c r="D9" s="4">
        <v>0.0018</v>
      </c>
      <c r="E9" s="6">
        <f>D9*$B$2</f>
        <v>0.0018</v>
      </c>
      <c r="F9" t="s">
        <v>15</v>
      </c>
      <c r="G9" s="9">
        <f>E9*0.7883</f>
        <v>0.001419</v>
      </c>
    </row>
    <row r="10">
      <c r="A10" t="s" s="8">
        <v>21</v>
      </c>
      <c r="B10" t="s">
        <v>22</v>
      </c>
      <c r="C10" t="s">
        <v>23</v>
      </c>
      <c r="D10" s="4">
        <v>0.020833</v>
      </c>
      <c r="E10" s="6">
        <f>D10*$B$2</f>
        <v>0.020833</v>
      </c>
      <c r="F10" t="s">
        <v>15</v>
      </c>
      <c r="G10" s="9">
        <f>E10*3.9514632234</f>
        <v>0.082321</v>
      </c>
    </row>
    <row r="11">
      <c r="A11" t="s" s="8">
        <v>24</v>
      </c>
      <c r="B11" t="s">
        <v>25</v>
      </c>
      <c r="C11" t="s">
        <v>23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23</v>
      </c>
      <c r="D12" s="4">
        <v>1.741092</v>
      </c>
      <c r="E12" s="6">
        <f>D12*$B$2</f>
        <v>1.741092</v>
      </c>
      <c r="F12" t="s">
        <v>15</v>
      </c>
      <c r="G12" s="9">
        <f>E12*0.6544641613</f>
        <v>1.139482</v>
      </c>
    </row>
    <row r="13">
      <c r="A13" t="s" s="8">
        <v>28</v>
      </c>
      <c r="B13" t="s">
        <v>29</v>
      </c>
      <c r="C13" t="s">
        <v>23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0.416667</v>
      </c>
      <c r="E16" s="6">
        <f>D16*$B$2</f>
        <v>0.416667</v>
      </c>
      <c r="F16" t="s">
        <v>3</v>
      </c>
      <c r="G16" s="9">
        <f>E16*0.269999784</f>
        <v>0.1125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0.289021</v>
      </c>
      <c r="E18" s="6">
        <f>D18*$B$2</f>
        <v>0.289021</v>
      </c>
      <c r="F18" t="s">
        <v>44</v>
      </c>
      <c r="G18" s="9">
        <f>E18*0.0030000027</f>
        <v>0.000867</v>
      </c>
    </row>
    <row r="19">
      <c r="A19" t="s" s="8">
        <v>45</v>
      </c>
      <c r="B19" t="s">
        <v>46</v>
      </c>
      <c r="C19" t="s">
        <v>47</v>
      </c>
      <c r="D19" s="4">
        <v>0.0012</v>
      </c>
      <c r="E19" s="6">
        <f>D19*$B$2</f>
        <v>0.0012</v>
      </c>
      <c r="F19" t="s">
        <v>15</v>
      </c>
      <c r="G19" s="9">
        <f>E19*5.6396</f>
        <v>0.006768</v>
      </c>
    </row>
    <row r="20">
      <c r="A20" t="s" s="8">
        <v>48</v>
      </c>
      <c r="B20" t="s">
        <v>49</v>
      </c>
      <c r="C20" t="s">
        <v>37</v>
      </c>
      <c r="D20" s="4">
        <v>0.002333</v>
      </c>
      <c r="E20" s="6">
        <f>D20*$B$2</f>
        <v>0.002333</v>
      </c>
      <c r="F20" t="s">
        <v>44</v>
      </c>
      <c r="G20" s="9">
        <f>E20*0.5999857122</f>
        <v>0.0014</v>
      </c>
    </row>
    <row r="21">
      <c r="A21" t="s" s="8">
        <v>50</v>
      </c>
      <c r="B21" t="s">
        <v>51</v>
      </c>
      <c r="C21" t="s">
        <v>52</v>
      </c>
      <c r="D21" s="4">
        <v>0.05</v>
      </c>
      <c r="E21" s="6">
        <f>D21*$B$2</f>
        <v>0.05</v>
      </c>
      <c r="F21" t="s">
        <v>3</v>
      </c>
      <c r="G21" s="9">
        <f>E21*0.0632128</f>
        <v>0.003161</v>
      </c>
    </row>
    <row r="22">
      <c r="A22" t="s" s="8">
        <v>53</v>
      </c>
      <c r="B22" t="s">
        <v>54</v>
      </c>
      <c r="C22" t="s">
        <v>55</v>
      </c>
      <c r="D22" s="4">
        <v>0.000667</v>
      </c>
      <c r="E22" s="6">
        <f>D22*$B$2</f>
        <v>0.000667</v>
      </c>
      <c r="F22" t="s">
        <v>15</v>
      </c>
      <c r="G22" s="9">
        <f>E22*4.0385807096</f>
        <v>0.002694</v>
      </c>
    </row>
    <row r="23">
      <c r="A23" t="s" s="8">
        <v>56</v>
      </c>
      <c r="B23" t="s">
        <v>57</v>
      </c>
      <c r="C23" t="s">
        <v>55</v>
      </c>
      <c r="D23" s="4">
        <v>0.433532</v>
      </c>
      <c r="E23" s="6">
        <f>D23*$B$2</f>
        <v>0.433532</v>
      </c>
      <c r="F23" t="s">
        <v>15</v>
      </c>
      <c r="G23" s="9">
        <f>E23*1.098199738</f>
        <v>0.476105</v>
      </c>
    </row>
    <row r="24">
      <c r="A24" t="s" s="8">
        <v>58</v>
      </c>
      <c r="B24" t="s">
        <v>59</v>
      </c>
      <c r="C24" t="s">
        <v>55</v>
      </c>
      <c r="D24" s="4">
        <v>0.0201</v>
      </c>
      <c r="E24" s="6">
        <f>D24*$B$2</f>
        <v>0.0201</v>
      </c>
      <c r="F24" t="s">
        <v>15</v>
      </c>
      <c r="G24" s="9">
        <f>E24*0.95</f>
        <v>0.019095</v>
      </c>
    </row>
    <row r="25">
      <c r="A25"/>
      <c r="B25"/>
      <c r="C25"/>
      <c r="D25"/>
      <c r="E25"/>
      <c r="F25" t="s" s="10">
        <v>60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76</v>
      </c>
      <c r="B11">
        <v>1</v>
      </c>
      <c r="C11" t="s">
        <v>77</v>
      </c>
      <c r="D11" t="s" s="12">
        <v>78</v>
      </c>
      <c r="E11" t="s" s="12">
        <v>79</v>
      </c>
      <c r="F11"/>
    </row>
    <row r="12">
      <c r="A12" t="s">
        <v>76</v>
      </c>
      <c r="B12">
        <v>3</v>
      </c>
      <c r="C12" t="s">
        <v>80</v>
      </c>
      <c r="D12" t="s" s="12">
        <v>81</v>
      </c>
      <c r="E12" t="s" s="12">
        <v>82</v>
      </c>
      <c r="F12"/>
    </row>
    <row r="13">
      <c r="A13" t="s">
        <v>76</v>
      </c>
      <c r="B13">
        <v>4</v>
      </c>
      <c r="C13" t="s">
        <v>83</v>
      </c>
      <c r="D13" t="s" s="12">
        <v>84</v>
      </c>
      <c r="E13" t="s" s="12">
        <v>85</v>
      </c>
      <c r="F13"/>
    </row>
    <row r="14">
      <c r="A14" t="s">
        <v>86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87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88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89</v>
      </c>
      <c r="B1" t="s" s="7">
        <v>90</v>
      </c>
      <c r="C1" t="s" s="7">
        <v>91</v>
      </c>
      <c r="D1" t="s" s="7">
        <v>92</v>
      </c>
      <c r="E1" t="s" s="7">
        <v>10</v>
      </c>
    </row>
    <row r="2">
      <c r="A2">
        <v>0</v>
      </c>
      <c r="B2" t="s">
        <v>67</v>
      </c>
      <c r="C2" t="s">
        <v>93</v>
      </c>
      <c r="D2" s="6">
        <f>'Besoins'!$B$2*1</f>
        <v>1</v>
      </c>
      <c r="E2" t="s">
        <v>3</v>
      </c>
    </row>
    <row r="3">
      <c r="A3">
        <v>1</v>
      </c>
      <c r="B3" t="s">
        <v>94</v>
      </c>
      <c r="C3" t="s">
        <v>93</v>
      </c>
      <c r="D3" s="6">
        <f>'Besoins'!$B$2*1</f>
        <v>1</v>
      </c>
      <c r="E3" t="s">
        <v>3</v>
      </c>
    </row>
    <row r="4">
      <c r="A4">
        <v>2</v>
      </c>
      <c r="B4" t="s">
        <v>95</v>
      </c>
      <c r="C4" t="s">
        <v>93</v>
      </c>
      <c r="D4" s="6">
        <f>'Besoins'!$B$2*0.0166666667</f>
        <v>0.016667</v>
      </c>
      <c r="E4" t="s">
        <v>3</v>
      </c>
    </row>
    <row r="5">
      <c r="A5">
        <v>3</v>
      </c>
      <c r="B5" t="s">
        <v>96</v>
      </c>
      <c r="C5" t="s">
        <v>93</v>
      </c>
      <c r="D5" s="6">
        <f>'Besoins'!$B$2*0.05</f>
        <v>0.05</v>
      </c>
      <c r="E5" t="s">
        <v>3</v>
      </c>
    </row>
    <row r="6">
      <c r="A6">
        <v>4</v>
      </c>
      <c r="B6" t="s">
        <v>97</v>
      </c>
      <c r="C6" t="s">
        <v>93</v>
      </c>
      <c r="D6" s="6">
        <f>'Besoins'!$B$2*0.033</f>
        <v>0.033</v>
      </c>
      <c r="E6" t="s">
        <v>15</v>
      </c>
    </row>
    <row r="7">
      <c r="A7">
        <v>5</v>
      </c>
      <c r="B7" t="s">
        <v>98</v>
      </c>
      <c r="C7" t="s">
        <v>99</v>
      </c>
      <c r="D7" s="6">
        <f>'Besoins'!$B$2*0.3</f>
        <v>0.3</v>
      </c>
      <c r="E7" t="s">
        <v>3</v>
      </c>
    </row>
    <row r="8">
      <c r="A8">
        <v>5</v>
      </c>
      <c r="B8" t="s">
        <v>100</v>
      </c>
      <c r="C8" t="s">
        <v>101</v>
      </c>
      <c r="D8" s="6">
        <f>'Besoins'!$B$2*0.0075</f>
        <v>0.0075</v>
      </c>
      <c r="E8" t="s">
        <v>15</v>
      </c>
    </row>
    <row r="9">
      <c r="A9">
        <v>5</v>
      </c>
      <c r="B9" t="s">
        <v>102</v>
      </c>
      <c r="C9" t="s">
        <v>101</v>
      </c>
      <c r="D9" s="6">
        <f>'Besoins'!$B$2*0.0045</f>
        <v>0.0045</v>
      </c>
      <c r="E9" t="s">
        <v>15</v>
      </c>
    </row>
    <row r="10">
      <c r="A10">
        <v>5</v>
      </c>
      <c r="B10" t="s">
        <v>103</v>
      </c>
      <c r="C10" t="s">
        <v>101</v>
      </c>
      <c r="D10" s="6">
        <f>'Besoins'!$B$2*0.0018</f>
        <v>0.0018</v>
      </c>
      <c r="E10" t="s">
        <v>15</v>
      </c>
    </row>
    <row r="11">
      <c r="A11">
        <v>5</v>
      </c>
      <c r="B11" t="s">
        <v>104</v>
      </c>
      <c r="C11" t="s">
        <v>101</v>
      </c>
      <c r="D11" s="6">
        <f>'Besoins'!$B$2*0.0012</f>
        <v>0.0012</v>
      </c>
      <c r="E11" t="s">
        <v>15</v>
      </c>
    </row>
    <row r="12">
      <c r="A12">
        <v>4</v>
      </c>
      <c r="B12" t="s">
        <v>105</v>
      </c>
      <c r="C12" t="s">
        <v>101</v>
      </c>
      <c r="D12" s="6">
        <f>'Besoins'!$B$2*0.05</f>
        <v>0.05</v>
      </c>
      <c r="E12" t="s">
        <v>3</v>
      </c>
    </row>
    <row r="13">
      <c r="A13">
        <v>3</v>
      </c>
      <c r="B13" t="s">
        <v>106</v>
      </c>
      <c r="C13" t="s">
        <v>93</v>
      </c>
      <c r="D13" s="6">
        <f>'Besoins'!$B$2*0.0098333333</f>
        <v>0.009833</v>
      </c>
      <c r="E13" t="s">
        <v>44</v>
      </c>
    </row>
    <row r="14">
      <c r="A14">
        <v>4</v>
      </c>
      <c r="B14" t="s">
        <v>107</v>
      </c>
      <c r="C14" t="s">
        <v>93</v>
      </c>
      <c r="D14" s="6">
        <f>'Besoins'!$B$2*0.0070359195</f>
        <v>0.007036</v>
      </c>
      <c r="E14" t="s">
        <v>15</v>
      </c>
    </row>
    <row r="15">
      <c r="A15">
        <v>5</v>
      </c>
      <c r="B15" t="s">
        <v>108</v>
      </c>
      <c r="C15" t="s">
        <v>93</v>
      </c>
      <c r="D15" s="6">
        <f>'Besoins'!$B$2*0.016954023</f>
        <v>0.016954</v>
      </c>
      <c r="E15" t="s">
        <v>3</v>
      </c>
    </row>
    <row r="16">
      <c r="A16">
        <v>5</v>
      </c>
      <c r="B16" t="s">
        <v>109</v>
      </c>
      <c r="C16" t="s">
        <v>101</v>
      </c>
      <c r="D16" s="6">
        <f>'Besoins'!$B$2*0.0042215517</f>
        <v>0.004222</v>
      </c>
      <c r="E16" t="s">
        <v>15</v>
      </c>
    </row>
    <row r="17">
      <c r="A17">
        <v>6</v>
      </c>
      <c r="B17" t="s">
        <v>110</v>
      </c>
      <c r="C17" t="s">
        <v>101</v>
      </c>
      <c r="D17" s="6">
        <f>'Besoins'!$B$2*0.016954023</f>
        <v>0.016954</v>
      </c>
      <c r="E17" t="s">
        <v>15</v>
      </c>
    </row>
    <row r="18">
      <c r="A18">
        <v>4</v>
      </c>
      <c r="B18" t="s">
        <v>111</v>
      </c>
      <c r="C18" t="s">
        <v>101</v>
      </c>
      <c r="D18" s="6">
        <f>'Besoins'!$B$2*0.0028143678</f>
        <v>0.002814</v>
      </c>
      <c r="E18" t="s">
        <v>44</v>
      </c>
    </row>
    <row r="19">
      <c r="A19">
        <v>3</v>
      </c>
      <c r="B19" t="s">
        <v>112</v>
      </c>
      <c r="C19" t="s">
        <v>93</v>
      </c>
      <c r="D19" s="6">
        <f>'Besoins'!$B$2*0.0478333333</f>
        <v>0.047833</v>
      </c>
      <c r="E19" t="s">
        <v>15</v>
      </c>
    </row>
    <row r="20">
      <c r="A20">
        <v>4</v>
      </c>
      <c r="B20" t="s">
        <v>113</v>
      </c>
      <c r="C20" t="s">
        <v>101</v>
      </c>
      <c r="D20" s="6">
        <f>'Besoins'!$B$2*0.0198333333</f>
        <v>0.019833</v>
      </c>
      <c r="E20" t="s">
        <v>15</v>
      </c>
    </row>
    <row r="21">
      <c r="A21">
        <v>4</v>
      </c>
      <c r="B21" t="s">
        <v>114</v>
      </c>
      <c r="C21" t="s">
        <v>101</v>
      </c>
      <c r="D21" s="6">
        <f>'Besoins'!$B$2*0.007</f>
        <v>0.007</v>
      </c>
      <c r="E21" t="s">
        <v>15</v>
      </c>
    </row>
    <row r="22">
      <c r="A22">
        <v>4</v>
      </c>
      <c r="B22" t="s">
        <v>115</v>
      </c>
      <c r="C22" t="s">
        <v>93</v>
      </c>
      <c r="D22" s="6">
        <f>'Besoins'!$B$2*0.021</f>
        <v>0.021</v>
      </c>
      <c r="E22" t="s">
        <v>15</v>
      </c>
    </row>
    <row r="23">
      <c r="A23">
        <v>5</v>
      </c>
      <c r="B23" t="s">
        <v>116</v>
      </c>
      <c r="C23" t="s">
        <v>99</v>
      </c>
      <c r="D23" s="6">
        <f>'Besoins'!$B$2*0.2333333333</f>
        <v>0.233333</v>
      </c>
      <c r="E23" t="s">
        <v>3</v>
      </c>
    </row>
    <row r="24">
      <c r="A24">
        <v>5</v>
      </c>
      <c r="B24" t="s">
        <v>100</v>
      </c>
      <c r="C24" t="s">
        <v>101</v>
      </c>
      <c r="D24" s="6">
        <f>'Besoins'!$B$2*0.0126</f>
        <v>0.0126</v>
      </c>
      <c r="E24" t="s">
        <v>15</v>
      </c>
    </row>
    <row r="25">
      <c r="A25">
        <v>3</v>
      </c>
      <c r="B25" t="s">
        <v>117</v>
      </c>
      <c r="C25" t="s">
        <v>93</v>
      </c>
      <c r="D25" s="6">
        <f>'Besoins'!$B$2*0.0083333333</f>
        <v>0.008333</v>
      </c>
      <c r="E25" t="s">
        <v>15</v>
      </c>
    </row>
    <row r="26">
      <c r="A26">
        <v>4</v>
      </c>
      <c r="B26" t="s">
        <v>114</v>
      </c>
      <c r="C26" t="s">
        <v>101</v>
      </c>
      <c r="D26" s="6">
        <f>'Besoins'!$B$2*0.0043333333</f>
        <v>0.004333</v>
      </c>
      <c r="E26" t="s">
        <v>15</v>
      </c>
    </row>
    <row r="27">
      <c r="A27">
        <v>4</v>
      </c>
      <c r="B27" t="s">
        <v>118</v>
      </c>
      <c r="C27" t="s">
        <v>101</v>
      </c>
      <c r="D27" s="6">
        <f>'Besoins'!$B$2*0.0023333333</f>
        <v>0.002333</v>
      </c>
      <c r="E27" t="s">
        <v>44</v>
      </c>
    </row>
    <row r="28">
      <c r="A28">
        <v>4</v>
      </c>
      <c r="B28" t="s">
        <v>119</v>
      </c>
      <c r="C28" t="s">
        <v>101</v>
      </c>
      <c r="D28" s="6">
        <f>'Besoins'!$B$2*0.0006666667</f>
        <v>0.000667</v>
      </c>
      <c r="E28" t="s">
        <v>15</v>
      </c>
    </row>
    <row r="29">
      <c r="A29">
        <v>4</v>
      </c>
      <c r="B29" t="s">
        <v>113</v>
      </c>
      <c r="C29" t="s">
        <v>101</v>
      </c>
      <c r="D29" s="6">
        <f>'Besoins'!$B$2*0.001</f>
        <v>0.001</v>
      </c>
      <c r="E29" t="s">
        <v>15</v>
      </c>
    </row>
    <row r="30">
      <c r="A30">
        <v>1</v>
      </c>
      <c r="B30" t="s">
        <v>120</v>
      </c>
      <c r="C30" t="s">
        <v>93</v>
      </c>
      <c r="D30" s="6">
        <f>'Besoins'!$B$2*1</f>
        <v>1</v>
      </c>
      <c r="E30" t="s">
        <v>3</v>
      </c>
    </row>
    <row r="31">
      <c r="A31">
        <v>2</v>
      </c>
      <c r="B31" t="s">
        <v>121</v>
      </c>
      <c r="C31" t="s">
        <v>93</v>
      </c>
      <c r="D31" s="6">
        <f>'Besoins'!$B$2*1</f>
        <v>1</v>
      </c>
      <c r="E31" t="s">
        <v>44</v>
      </c>
    </row>
    <row r="32">
      <c r="A32">
        <v>3</v>
      </c>
      <c r="B32" t="s">
        <v>122</v>
      </c>
      <c r="C32" t="s">
        <v>93</v>
      </c>
      <c r="D32" s="6">
        <f>'Besoins'!$B$2*0.7155172414</f>
        <v>0.715517</v>
      </c>
      <c r="E32" t="s">
        <v>15</v>
      </c>
    </row>
    <row r="33">
      <c r="A33">
        <v>4</v>
      </c>
      <c r="B33" t="s">
        <v>123</v>
      </c>
      <c r="C33" t="s">
        <v>93</v>
      </c>
      <c r="D33" s="6">
        <f>'Besoins'!$B$2*1.724137931</f>
        <v>1.724138</v>
      </c>
      <c r="E33" t="s">
        <v>3</v>
      </c>
    </row>
    <row r="34">
      <c r="A34">
        <v>4</v>
      </c>
      <c r="B34" t="s">
        <v>124</v>
      </c>
      <c r="C34" t="s">
        <v>101</v>
      </c>
      <c r="D34" s="6">
        <f>'Besoins'!$B$2*0.4293103448</f>
        <v>0.42931</v>
      </c>
      <c r="E34" t="s">
        <v>15</v>
      </c>
    </row>
    <row r="35">
      <c r="A35">
        <v>5</v>
      </c>
      <c r="B35" t="s">
        <v>125</v>
      </c>
      <c r="C35" t="s">
        <v>101</v>
      </c>
      <c r="D35" s="6">
        <f>'Besoins'!$B$2*1.724137931</f>
        <v>1.724138</v>
      </c>
      <c r="E35" t="s">
        <v>15</v>
      </c>
    </row>
    <row r="36">
      <c r="A36">
        <v>3</v>
      </c>
      <c r="B36" t="s">
        <v>126</v>
      </c>
      <c r="C36" t="s">
        <v>101</v>
      </c>
      <c r="D36" s="6">
        <f>'Besoins'!$B$2*0.2862068966</f>
        <v>0.286207</v>
      </c>
      <c r="E36" t="s">
        <v>44</v>
      </c>
    </row>
    <row r="37">
      <c r="A37">
        <v>1</v>
      </c>
      <c r="B37" t="s">
        <v>127</v>
      </c>
      <c r="C37" t="s">
        <v>93</v>
      </c>
      <c r="D37" s="6">
        <f>'Besoins'!$B$2*1</f>
        <v>1</v>
      </c>
      <c r="E37" t="s">
        <v>3</v>
      </c>
    </row>
    <row r="38">
      <c r="A38">
        <v>2</v>
      </c>
      <c r="B38" t="s">
        <v>128</v>
      </c>
      <c r="C38" t="s">
        <v>99</v>
      </c>
      <c r="D38" s="6">
        <f>'Besoins'!$B$2*1</f>
        <v>1</v>
      </c>
      <c r="E38" t="s">
        <v>3</v>
      </c>
    </row>
    <row r="39">
      <c r="A39">
        <v>2</v>
      </c>
      <c r="B39" t="s">
        <v>129</v>
      </c>
      <c r="C39" t="s">
        <v>99</v>
      </c>
      <c r="D39" s="6">
        <f>'Besoins'!$B$2*1</f>
        <v>1</v>
      </c>
      <c r="E39" t="s">
        <v>3</v>
      </c>
    </row>
    <row r="40">
      <c r="A40">
        <v>2</v>
      </c>
      <c r="B40" t="s">
        <v>130</v>
      </c>
      <c r="C40" t="s">
        <v>99</v>
      </c>
      <c r="D40" s="6">
        <f>'Besoins'!$B$2*2</f>
        <v>2</v>
      </c>
      <c r="E40" t="s">
        <v>3</v>
      </c>
    </row>
    <row r="41">
      <c r="A41">
        <v>2</v>
      </c>
      <c r="B41" t="s">
        <v>131</v>
      </c>
      <c r="C41" t="s">
        <v>99</v>
      </c>
      <c r="D41" s="6">
        <f>'Besoins'!$B$2*1</f>
        <v>1</v>
      </c>
      <c r="E41" t="s">
        <v>3</v>
      </c>
    </row>
    <row r="42">
      <c r="A42">
        <v>2</v>
      </c>
      <c r="B42" t="s">
        <v>132</v>
      </c>
      <c r="C42" t="s">
        <v>99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2">
        <v>133</v>
      </c>
      <c r="B1"/>
      <c r="C1"/>
      <c r="D1"/>
    </row>
    <row r="2">
      <c r="A2" t="str" s="13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143</v>
      </c>
      <c r="B31"/>
      <c r="C31"/>
      <c r="D31"/>
    </row>
    <row r="32">
      <c r="A32" t="s" s="16">
        <v>144</v>
      </c>
      <c r="B32" t="str" s="12">
        <f>"[MONTER] "&amp;Procedure!D11</f>
        <v>[MONTER] 14 blancs d'œufs en neige</v>
      </c>
      <c r="C32"/>
      <c r="D32"/>
    </row>
    <row r="33">
      <c r="A33"/>
      <c r="B33" t="str" s="15">
        <f>"ℹ "&amp;Procedure!E11</f>
        <v>ℹ</v>
      </c>
      <c r="C33"/>
      <c r="D33"/>
    </row>
    <row r="34">
      <c r="A34" t="s" s="16">
        <v>145</v>
      </c>
      <c r="B34" t="str" s="12">
        <f>"[COUCHER] "&amp;Procedure!D12</f>
        <v>[COUCHER] À la poche selon la forme souhaitée</v>
      </c>
      <c r="C34"/>
      <c r="D34"/>
    </row>
    <row r="35">
      <c r="A35"/>
      <c r="B35" t="str" s="15">
        <f>"ℹ "&amp;Procedure!E12</f>
        <v>ℹ</v>
      </c>
      <c r="C35"/>
      <c r="D35"/>
    </row>
    <row r="36">
      <c r="A36" t="s" s="16">
        <v>146</v>
      </c>
      <c r="B36" t="str" s="12">
        <f>"[SÉCHER] "&amp;Procedure!D13</f>
        <v>[SÉCHER] Au four 90°C porte légèrement entrouverte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4">
        <v>147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148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4">
        <v>149</v>
      </c>
      <c r="B45"/>
      <c r="C45"/>
      <c r="D45"/>
    </row>
    <row r="46">
      <c r="A46"/>
      <c r="B4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7">
        <v>150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2026-09-15T14:53:53Z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2026-09-15T14:53:53Z</dcterms:modified>
  <cp:revision>1</cp:revision>
</cp:coreProperties>
</file>