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<sst xmlns="http://schemas.openxmlformats.org/spreadsheetml/2006/main" count="102" uniqueCount="102">
  <si>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</si>
  <si>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</si>
  <si>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</si>
  <si>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</si>
  <si>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</si>
  <si>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</si>
  <si>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</si>
  <si>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</si>
  <si>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</si>
  <si>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</si>
  <si>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</si>
  <si>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</si>
  <si>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</si>
  <si>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</si>
  <si>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</si>
  <si>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</si>
  <si>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00000239</t>
  </si>
  <si>
    <t>KIWI</t>
  </si>
  <si>
    <t>00000232</t>
  </si>
  <si>
    <t>FIGUES (CAISSE)</t>
  </si>
  <si>
    <t>Fruits</t>
  </si>
  <si>
    <t>00000234</t>
  </si>
  <si>
    <t>RAISINS BLANCS</t>
  </si>
  <si>
    <t>kg</t>
  </si>
  <si>
    <t>00000236</t>
  </si>
  <si>
    <t>RAISINS NOIRS</t>
  </si>
  <si>
    <t>00000060</t>
  </si>
  <si>
    <t>ORANGE</t>
  </si>
  <si>
    <t>Agrumes</t>
  </si>
  <si>
    <t>00000223</t>
  </si>
  <si>
    <t>FRAISE (RAVIER)</t>
  </si>
  <si>
    <t>Baies et petits fruits</t>
  </si>
  <si>
    <t>00000240</t>
  </si>
  <si>
    <t>CARAMBOLES</t>
  </si>
  <si>
    <t>Fruits tropicaux et exotiques</t>
  </si>
  <si>
    <t>00000233</t>
  </si>
  <si>
    <t>PASSION (CAISSE)</t>
  </si>
  <si>
    <t>00000241</t>
  </si>
  <si>
    <t>PHYSALIS (RAVIER)</t>
  </si>
  <si>
    <t>00000189</t>
  </si>
  <si>
    <t>CREME GLAC AMARETTO</t>
  </si>
  <si>
    <t>Glaces et sorbets semi-finis</t>
  </si>
  <si>
    <t>00000004</t>
  </si>
  <si>
    <t>SUCRE (S0)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</si>
  <si>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</si>
  <si>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</si>
  <si>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</si>
  <si>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</si>
  <si>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</si>
  <si>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</si>
  <si>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</si>
  <si>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</si>
  <si>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COUPE GLACE AU LAIT D'AMANDE (HIVER)</t>
  </si>
  <si>
    <t>BOULE AMARETTO</t>
  </si>
  <si>
    <t>CRÈME GLACÉ AMARETTO (K)</t>
  </si>
  <si>
    <t>DÉCOR COULIS D'ORANGE</t>
  </si>
  <si>
    <t>COULIS D'ORANGE (B)</t>
  </si>
  <si>
    <t>EXTRAIT D'ORANGE</t>
  </si>
  <si>
    <t>ORANGE (P)</t>
  </si>
  <si>
    <t>DÉCOR FRUIT (HIVER)</t>
  </si>
  <si>
    <t>PASSION (P/.)</t>
  </si>
  <si>
    <t>PASSION (P)</t>
  </si>
  <si>
    <t>Niveau</t>
  </si>
  <si>
    <t>Composant</t>
  </si>
  <si>
    <t>Type</t>
  </si>
  <si>
    <t>Quantité (× multiplicateur, voir feuille Besoins)</t>
  </si>
  <si>
    <t>recette</t>
  </si>
  <si>
    <t xml:space="preserve">    ↳ BOULE AMARETTO</t>
  </si>
  <si>
    <t xml:space="preserve">        ↳ CRÈME GLACÉ AMARETTO (K)</t>
  </si>
  <si>
    <t xml:space="preserve">            ↳ CREME GLAC AMARETTO</t>
  </si>
  <si>
    <t>matiere</t>
  </si>
  <si>
    <t xml:space="preserve">    ↳ DÉCOR COULIS D'ORANGE</t>
  </si>
  <si>
    <t xml:space="preserve">        ↳ COULIS D'ORANGE (B)</t>
  </si>
  <si>
    <t xml:space="preserve">            ↳ EXTRAIT D'ORANGE</t>
  </si>
  <si>
    <t xml:space="preserve">                ↳ ORANGE (P)</t>
  </si>
  <si>
    <t xml:space="preserve">                ↳ SUCRE (S0)</t>
  </si>
  <si>
    <t xml:space="preserve">                    ↳ ORANGE</t>
  </si>
  <si>
    <t xml:space="preserve">            ↳ Eau (robinet - moy. France 2026)</t>
  </si>
  <si>
    <t xml:space="preserve">    ↳ DÉCOR FRUIT (HIVER)</t>
  </si>
  <si>
    <t xml:space="preserve">        ↳ CARAMBOLES EN TRANCHES (conv.)</t>
  </si>
  <si>
    <t>conversion</t>
  </si>
  <si>
    <t xml:space="preserve">        ↳ KIWI (P/.) (conv.)</t>
  </si>
  <si>
    <t xml:space="preserve">        ↳ FIGUES (P/.) (conv.)</t>
  </si>
  <si>
    <t xml:space="preserve">        ↳ PASSION (P/.)</t>
  </si>
  <si>
    <t xml:space="preserve">            ↳ PASSION (P)</t>
  </si>
  <si>
    <t xml:space="preserve">                ↳ PASSION (CAISSE)</t>
  </si>
  <si>
    <t xml:space="preserve">        ↳ FRAISE (P/.) (conv.)</t>
  </si>
  <si>
    <t xml:space="preserve">        ↳ RAISIN NOIR (P/.) (conv.)</t>
  </si>
  <si>
    <t xml:space="preserve">        ↳ RAISIN BLANC (P/.) (conv.)</t>
  </si>
  <si>
    <t xml:space="preserve">        ↳ PHYSALIS (P) (conv.)</t>
  </si>
  <si>
    <t>Fiche technique — COUPE GLACE AU LAIT D'AMANDE (HIVER)</t>
  </si>
  <si>
    <t>COUPE GLACE AU LAIT D'AMANDE (HIVER)  00000420</t>
  </si>
  <si>
    <t>↳ BOULE AMARETTO  00000414</t>
  </si>
  <si>
    <t>↳ CRÈME GLACÉ AMARETTO (K)  00000407</t>
  </si>
  <si>
    <t>↳ DÉCOR COULIS D'ORANGE  00000421</t>
  </si>
  <si>
    <t>↳ COULIS D'ORANGE (B)  00000391</t>
  </si>
  <si>
    <t>↳ EXTRAIT D'ORANGE  00000172</t>
  </si>
  <si>
    <t>↳ ORANGE (P)  00000173</t>
  </si>
  <si>
    <t>↳ DÉCOR FRUIT (HIVER)  00000256</t>
  </si>
  <si>
    <t>↳ PASSION (P/.)  00000250</t>
  </si>
  <si>
    <t>↳ PASSION (P)  00000249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</si>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</sst>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0.286207</v>
      </c>
      <c r="E7" s="6">
        <f>D7*$B$2</f>
        <v>0.286207</v>
      </c>
      <c r="F7" t="s">
        <v>15</v>
      </c>
      <c r="G7" s="8">
        <f>E7*0.0042999984</f>
        <v>0.001231</v>
      </c>
    </row>
    <row r="8">
      <c r="A8" t="s" s="9">
        <v>16</v>
      </c>
      <c r="B8" t="s">
        <v>17</v>
      </c>
      <c r="C8" t="s">
        <v>14</v>
      </c>
      <c r="D8" s="4">
        <v>0.1</v>
      </c>
      <c r="E8" s="6">
        <f>D8*$B$2</f>
        <v>0.1</v>
      </c>
      <c r="F8" t="s">
        <v>3</v>
      </c>
      <c r="G8" s="8">
        <f>E8*0.2479</f>
        <v>0.02479</v>
      </c>
    </row>
    <row r="9">
      <c r="A9" t="s" s="9">
        <v>18</v>
      </c>
      <c r="B9" t="s">
        <v>19</v>
      </c>
      <c r="C9" t="s">
        <v>20</v>
      </c>
      <c r="D9" s="4">
        <v>0.125</v>
      </c>
      <c r="E9" s="6">
        <f>D9*$B$2</f>
        <v>0.125</v>
      </c>
      <c r="F9" t="s">
        <v>3</v>
      </c>
      <c r="G9" s="8">
        <f>E9*0.330525</f>
        <v>0.041316</v>
      </c>
    </row>
    <row r="10">
      <c r="A10" t="s" s="9">
        <v>21</v>
      </c>
      <c r="B10" t="s">
        <v>22</v>
      </c>
      <c r="C10" t="s">
        <v>20</v>
      </c>
      <c r="D10" s="4">
        <v>0.5</v>
      </c>
      <c r="E10" s="6">
        <f>D10*$B$2</f>
        <v>0.5</v>
      </c>
      <c r="F10" t="s">
        <v>23</v>
      </c>
      <c r="G10" s="8">
        <f>E10*2.8508</f>
        <v>1.4254</v>
      </c>
    </row>
    <row r="11">
      <c r="A11" t="s" s="9">
        <v>24</v>
      </c>
      <c r="B11" t="s">
        <v>25</v>
      </c>
      <c r="C11" t="s">
        <v>20</v>
      </c>
      <c r="D11" s="4">
        <v>0.5</v>
      </c>
      <c r="E11" s="6">
        <f>D11*$B$2</f>
        <v>0.5</v>
      </c>
      <c r="F11" t="s">
        <v>23</v>
      </c>
      <c r="G11" s="8">
        <f>E11*2.6029</f>
        <v>1.30145</v>
      </c>
    </row>
    <row r="12">
      <c r="A12" t="s" s="9">
        <v>26</v>
      </c>
      <c r="B12" t="s">
        <v>27</v>
      </c>
      <c r="C12" t="s">
        <v>28</v>
      </c>
      <c r="D12" s="4">
        <v>0.344828</v>
      </c>
      <c r="E12" s="6">
        <f>D12*$B$2</f>
        <v>0.344828</v>
      </c>
      <c r="F12" t="s">
        <v>23</v>
      </c>
      <c r="G12" s="8">
        <f>E12*0.6544633932</f>
        <v>0.225677</v>
      </c>
    </row>
    <row r="13">
      <c r="A13" t="s" s="9">
        <v>29</v>
      </c>
      <c r="B13" t="s">
        <v>30</v>
      </c>
      <c r="C13" t="s">
        <v>31</v>
      </c>
      <c r="D13" s="4">
        <v>0.033333</v>
      </c>
      <c r="E13" s="6">
        <f>D13*$B$2</f>
        <v>0.033333</v>
      </c>
      <c r="F13" t="s">
        <v>3</v>
      </c>
      <c r="G13" s="8">
        <f>E13*1.6113161132</f>
        <v>0.05371</v>
      </c>
    </row>
    <row r="14">
      <c r="A14" t="s" s="9">
        <v>32</v>
      </c>
      <c r="B14" t="s">
        <v>33</v>
      </c>
      <c r="C14" t="s">
        <v>34</v>
      </c>
      <c r="D14" s="4">
        <v>0.066667</v>
      </c>
      <c r="E14" s="6">
        <f>D14*$B$2</f>
        <v>0.066667</v>
      </c>
      <c r="F14" t="s">
        <v>3</v>
      </c>
      <c r="G14" s="8">
        <f>E14*0.892395538</f>
        <v>0.059493</v>
      </c>
    </row>
    <row r="15">
      <c r="A15" t="s" s="9">
        <v>35</v>
      </c>
      <c r="B15" t="s">
        <v>36</v>
      </c>
      <c r="C15" t="s">
        <v>34</v>
      </c>
      <c r="D15" s="4">
        <v>0.005</v>
      </c>
      <c r="E15" s="6">
        <f>D15*$B$2</f>
        <v>0.005</v>
      </c>
      <c r="F15" t="s">
        <v>3</v>
      </c>
      <c r="G15" s="8">
        <f>E15*8.9242</f>
        <v>0.044621</v>
      </c>
    </row>
    <row r="16">
      <c r="A16" t="s" s="9">
        <v>37</v>
      </c>
      <c r="B16" t="s">
        <v>38</v>
      </c>
      <c r="C16" t="s">
        <v>34</v>
      </c>
      <c r="D16" s="4">
        <v>0.0625</v>
      </c>
      <c r="E16" s="6">
        <f>D16*$B$2</f>
        <v>0.0625</v>
      </c>
      <c r="F16" t="s">
        <v>3</v>
      </c>
      <c r="G16" s="8">
        <f>E16*1.4378</f>
        <v>0.089863</v>
      </c>
    </row>
    <row r="17">
      <c r="A17" t="s" s="9">
        <v>39</v>
      </c>
      <c r="B17" t="s">
        <v>40</v>
      </c>
      <c r="C17" t="s">
        <v>41</v>
      </c>
      <c r="D17" s="4">
        <v>2</v>
      </c>
      <c r="E17" s="6">
        <f>D17*$B$2</f>
        <v>2</v>
      </c>
      <c r="F17" t="s">
        <v>15</v>
      </c>
      <c r="G17" s="8">
        <f>E17*3.9415</f>
        <v>7.883</v>
      </c>
    </row>
    <row r="18">
      <c r="A18" t="s" s="9">
        <v>42</v>
      </c>
      <c r="B18" t="s">
        <v>43</v>
      </c>
      <c r="C18" t="s">
        <v>44</v>
      </c>
      <c r="D18" s="4">
        <v>0.42931</v>
      </c>
      <c r="E18" s="6">
        <f>D18*$B$2</f>
        <v>0.42931</v>
      </c>
      <c r="F18" t="s">
        <v>23</v>
      </c>
      <c r="G18" s="8">
        <f>E18*1.0982008821</f>
        <v>0.471469</v>
      </c>
    </row>
    <row r="19">
      <c r="A19"/>
      <c r="B19"/>
      <c r="C19"/>
      <c r="D19"/>
      <c r="E19"/>
      <c r="F19" t="s" s="10">
        <v>45</v>
      </c>
      <c r="G19" s="11">
        <f>SUM(G7:G18)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50</v>
      </c>
      <c r="F1" t="s" s="7">
        <v>51</v>
      </c>
    </row>
    <row r="2">
      <c r="A2" t="s">
        <v>52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53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54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55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56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57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58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59</v>
      </c>
      <c r="B9"/>
      <c r="C9"/>
      <c r="D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60</v>
      </c>
      <c r="B10"/>
      <c r="C10"/>
      <c r="D10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61</v>
      </c>
      <c r="B11"/>
      <c r="C11"/>
      <c r="D11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62</v>
      </c>
      <c r="B1" t="s" s="7">
        <v>63</v>
      </c>
      <c r="C1" t="s" s="7">
        <v>64</v>
      </c>
      <c r="D1" t="s" s="7">
        <v>65</v>
      </c>
      <c r="E1" t="s" s="7">
        <v>10</v>
      </c>
    </row>
    <row r="2">
      <c r="A2">
        <v>0</v>
      </c>
      <c r="B2" t="s">
        <v>52</v>
      </c>
      <c r="C2" t="s">
        <v>66</v>
      </c>
      <c r="D2" s="6">
        <f>'Besoins'!$B$2*1</f>
        <v>1</v>
      </c>
      <c r="E2" t="s">
        <v>3</v>
      </c>
    </row>
    <row r="3">
      <c r="A3">
        <v>1</v>
      </c>
      <c r="B3" t="s">
        <v>67</v>
      </c>
      <c r="C3" t="s">
        <v>66</v>
      </c>
      <c r="D3" s="6">
        <f>'Besoins'!$B$2*2</f>
        <v>2</v>
      </c>
      <c r="E3" t="s">
        <v>3</v>
      </c>
    </row>
    <row r="4">
      <c r="A4">
        <v>2</v>
      </c>
      <c r="B4" t="s">
        <v>68</v>
      </c>
      <c r="C4" t="s">
        <v>66</v>
      </c>
      <c r="D4" s="6">
        <f>'Besoins'!$B$2*2</f>
        <v>2</v>
      </c>
      <c r="E4" t="s">
        <v>23</v>
      </c>
    </row>
    <row r="5">
      <c r="A5">
        <v>3</v>
      </c>
      <c r="B5" t="s">
        <v>69</v>
      </c>
      <c r="C5" t="s">
        <v>70</v>
      </c>
      <c r="D5" s="6">
        <f>'Besoins'!$B$2*2</f>
        <v>2</v>
      </c>
      <c r="E5" t="s">
        <v>15</v>
      </c>
    </row>
    <row r="6">
      <c r="A6">
        <v>1</v>
      </c>
      <c r="B6" t="s">
        <v>71</v>
      </c>
      <c r="C6" t="s">
        <v>66</v>
      </c>
      <c r="D6" s="6">
        <f>'Besoins'!$B$2*1</f>
        <v>1</v>
      </c>
      <c r="E6" t="s">
        <v>3</v>
      </c>
    </row>
    <row r="7">
      <c r="A7">
        <v>2</v>
      </c>
      <c r="B7" t="s">
        <v>72</v>
      </c>
      <c r="C7" t="s">
        <v>66</v>
      </c>
      <c r="D7" s="6">
        <f>'Besoins'!$B$2*1</f>
        <v>1</v>
      </c>
      <c r="E7" t="s">
        <v>15</v>
      </c>
    </row>
    <row r="8">
      <c r="A8">
        <v>3</v>
      </c>
      <c r="B8" t="s">
        <v>73</v>
      </c>
      <c r="C8" t="s">
        <v>66</v>
      </c>
      <c r="D8" s="6">
        <f>'Besoins'!$B$2*0.7155172414</f>
        <v>0.715517</v>
      </c>
      <c r="E8" t="s">
        <v>23</v>
      </c>
    </row>
    <row r="9">
      <c r="A9">
        <v>4</v>
      </c>
      <c r="B9" t="s">
        <v>74</v>
      </c>
      <c r="C9" t="s">
        <v>66</v>
      </c>
      <c r="D9" s="6">
        <f>'Besoins'!$B$2*1.724137931</f>
        <v>1.724138</v>
      </c>
      <c r="E9" t="s">
        <v>3</v>
      </c>
    </row>
    <row r="10">
      <c r="A10">
        <v>4</v>
      </c>
      <c r="B10" t="s">
        <v>75</v>
      </c>
      <c r="C10" t="s">
        <v>70</v>
      </c>
      <c r="D10" s="6">
        <f>'Besoins'!$B$2*0.4293103448</f>
        <v>0.42931</v>
      </c>
      <c r="E10" t="s">
        <v>23</v>
      </c>
    </row>
    <row r="11">
      <c r="A11">
        <v>5</v>
      </c>
      <c r="B11" t="s">
        <v>76</v>
      </c>
      <c r="C11" t="s">
        <v>70</v>
      </c>
      <c r="D11" s="6">
        <f>'Besoins'!$B$2*0.3448275862</f>
        <v>0.344828</v>
      </c>
      <c r="E11" t="s">
        <v>23</v>
      </c>
    </row>
    <row r="12">
      <c r="A12">
        <v>3</v>
      </c>
      <c r="B12" t="s">
        <v>77</v>
      </c>
      <c r="C12" t="s">
        <v>70</v>
      </c>
      <c r="D12" s="6">
        <f>'Besoins'!$B$2*0.2862068966</f>
        <v>0.286207</v>
      </c>
      <c r="E12" t="s">
        <v>15</v>
      </c>
    </row>
    <row r="13">
      <c r="A13">
        <v>1</v>
      </c>
      <c r="B13" t="s">
        <v>78</v>
      </c>
      <c r="C13" t="s">
        <v>66</v>
      </c>
      <c r="D13" s="6">
        <f>'Besoins'!$B$2*1</f>
        <v>1</v>
      </c>
      <c r="E13" t="s">
        <v>3</v>
      </c>
    </row>
    <row r="14">
      <c r="A14">
        <v>2</v>
      </c>
      <c r="B14" t="s">
        <v>79</v>
      </c>
      <c r="C14" t="s">
        <v>80</v>
      </c>
      <c r="D14" s="6">
        <f>'Besoins'!$B$2*1</f>
        <v>1</v>
      </c>
      <c r="E14" t="s">
        <v>3</v>
      </c>
    </row>
    <row r="15">
      <c r="A15">
        <v>2</v>
      </c>
      <c r="B15" t="s">
        <v>81</v>
      </c>
      <c r="C15" t="s">
        <v>80</v>
      </c>
      <c r="D15" s="6">
        <f>'Besoins'!$B$2*1</f>
        <v>1</v>
      </c>
      <c r="E15" t="s">
        <v>3</v>
      </c>
    </row>
    <row r="16">
      <c r="A16">
        <v>2</v>
      </c>
      <c r="B16" t="s">
        <v>82</v>
      </c>
      <c r="C16" t="s">
        <v>80</v>
      </c>
      <c r="D16" s="6">
        <f>'Besoins'!$B$2*1</f>
        <v>1</v>
      </c>
      <c r="E16" t="s">
        <v>3</v>
      </c>
    </row>
    <row r="17">
      <c r="A17">
        <v>2</v>
      </c>
      <c r="B17" t="s">
        <v>83</v>
      </c>
      <c r="C17" t="s">
        <v>66</v>
      </c>
      <c r="D17" s="6">
        <f>'Besoins'!$B$2*1</f>
        <v>1</v>
      </c>
      <c r="E17" t="s">
        <v>3</v>
      </c>
    </row>
    <row r="18">
      <c r="A18">
        <v>3</v>
      </c>
      <c r="B18" t="s">
        <v>84</v>
      </c>
      <c r="C18" t="s">
        <v>66</v>
      </c>
      <c r="D18" s="6">
        <f>'Besoins'!$B$2*0.25</f>
        <v>0.25</v>
      </c>
      <c r="E18" t="s">
        <v>3</v>
      </c>
    </row>
    <row r="19">
      <c r="A19">
        <v>4</v>
      </c>
      <c r="B19" t="s">
        <v>85</v>
      </c>
      <c r="C19" t="s">
        <v>70</v>
      </c>
      <c r="D19" s="6">
        <f>'Besoins'!$B$2*0.005</f>
        <v>0.005</v>
      </c>
      <c r="E19" t="s">
        <v>3</v>
      </c>
    </row>
    <row r="20">
      <c r="A20">
        <v>2</v>
      </c>
      <c r="B20" t="s">
        <v>86</v>
      </c>
      <c r="C20" t="s">
        <v>80</v>
      </c>
      <c r="D20" s="6">
        <f>'Besoins'!$B$2*2</f>
        <v>2</v>
      </c>
      <c r="E20" t="s">
        <v>3</v>
      </c>
    </row>
    <row r="21">
      <c r="A21">
        <v>2</v>
      </c>
      <c r="B21" t="s">
        <v>87</v>
      </c>
      <c r="C21" t="s">
        <v>80</v>
      </c>
      <c r="D21" s="6">
        <f>'Besoins'!$B$2*1</f>
        <v>1</v>
      </c>
      <c r="E21" t="s">
        <v>3</v>
      </c>
    </row>
    <row r="22">
      <c r="A22">
        <v>2</v>
      </c>
      <c r="B22" t="s">
        <v>88</v>
      </c>
      <c r="C22" t="s">
        <v>80</v>
      </c>
      <c r="D22" s="6">
        <f>'Besoins'!$B$2*1</f>
        <v>1</v>
      </c>
      <c r="E22" t="s">
        <v>3</v>
      </c>
    </row>
    <row r="23">
      <c r="A23">
        <v>2</v>
      </c>
      <c r="B23" t="s">
        <v>89</v>
      </c>
      <c r="C23" t="s">
        <v>80</v>
      </c>
      <c r="D23" s="6">
        <f>'Besoins'!$B$2*1</f>
        <v>1</v>
      </c>
      <c r="E23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4"/>
  <cols>
    <col min="1" max="1" width="22" customWidth="1"/>
    <col min="2" max="2" width="52" customWidth="1"/>
  </cols>
  <sheetData>
    <row r="1" customHeight="1" ht="24">
      <c r="A1" t="s" s="2">
        <v>90</v>
      </c>
      <c r="B1"/>
      <c r="C1"/>
      <c r="D1"/>
    </row>
    <row r="2">
      <c r="A2" t="str" s="13">
        <f>"00000420 · CARTE · référence : "&amp;Besoins!B3&amp;" "&amp;Besoins!C3&amp;" · multiplicateur réglable sur la feuille ""Besoins"""</f>
        <v>00000420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91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92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93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94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95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96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97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98</v>
      </c>
      <c r="B25"/>
      <c r="C25"/>
      <c r="D25"/>
    </row>
    <row r="26">
      <c r="A26"/>
      <c r="B2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4">
        <v>99</v>
      </c>
      <c r="B28"/>
      <c r="C28"/>
      <c r="D28"/>
    </row>
    <row r="29">
      <c r="A29"/>
      <c r="B29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4">
        <v>100</v>
      </c>
      <c r="B31"/>
      <c r="C31"/>
      <c r="D31"/>
    </row>
    <row r="32">
      <c r="A32"/>
      <c r="B32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101</v>
      </c>
      <c r="B34"/>
      <c r="C34"/>
      <c r="D34"/>
    </row>
  </sheetData>
  <sheetProtection sheet="1" formatRows="0" formatColumns="0"/>
  <mergeCells count="2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2026-10-30T13:44:04Z</dcterms:created>
  <dc:title>COUPE GLACE AU LAIT D'AMANDE (H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2026-10-30T13:44:04Z</dcterms:modified>
  <cp:revision>1</cp:revision>
</cp:coreProperties>
</file>