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<sst xmlns="http://schemas.openxmlformats.org/spreadsheetml/2006/main" count="98" uniqueCount="98">
  <si>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</si>
  <si>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</si>
  <si>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</si>
  <si>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</si>
  <si>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</si>
  <si>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</si>
  <si>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</si>
  <si>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</si>
  <si>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</si>
  <si>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</si>
  <si>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</si>
  <si>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</si>
  <si>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</si>
  <si>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</si>
  <si>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</si>
  <si>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</si>
  <si>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00000013</t>
  </si>
  <si>
    <t>ESSENCE DE CAF</t>
  </si>
  <si>
    <t>Arômes et extraits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</si>
  <si>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</si>
  <si>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</si>
  <si>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</si>
  <si>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</si>
  <si>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</si>
  <si>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</si>
  <si>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</si>
  <si>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</si>
  <si>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</si>
  <si>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</si>
  <si>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00000033</t>
  </si>
  <si>
    <t>SEL</t>
  </si>
  <si>
    <t>Sels et condiments de base</t>
  </si>
  <si>
    <t>00000003</t>
  </si>
  <si>
    <t>SUCRE (S2)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</si>
  <si>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</si>
  <si>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</si>
  <si>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</si>
  <si>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</si>
  <si>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</si>
  <si>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</si>
  <si>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</si>
  <si>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</si>
  <si>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PARIS-BREST CAFé</t>
  </si>
  <si>
    <t>PARIS-BREST (mini,vide)</t>
  </si>
  <si>
    <t>PÂTE À CHOUX (B)</t>
  </si>
  <si>
    <t>TAMISER</t>
  </si>
  <si>
    <t>farine T55 avant toutes étapes</t>
  </si>
  <si>
    <t>sur un papier silicone ou mettre dans un bol qui permettra de verser à l'étapes 3</t>
  </si>
  <si>
    <t>BOUILLIR</t>
  </si>
  <si>
    <t>Si bassine du bateur inox direct sur feu vif avec la feuille ou spatule</t>
  </si>
  <si>
    <t>Porter à ébullition complète</t>
  </si>
  <si>
    <t>MÉLANGER</t>
  </si>
  <si>
    <t>La farine dans le liquide</t>
  </si>
  <si>
    <t>Au fouet — hors du feu</t>
  </si>
  <si>
    <t>DESSÉCHER</t>
  </si>
  <si>
    <t>La panade à la spatule</t>
  </si>
  <si>
    <t>Feu vif — jusqu'à décollement complet des parois ~2mn</t>
  </si>
  <si>
    <t>INCORPORER</t>
  </si>
  <si>
    <t>Les œufs entiers un à un</t>
  </si>
  <si>
    <t>En un coup ou progressivement — jusqu'à homogénéisation complète</t>
  </si>
  <si>
    <t>Mélanger jusqu'au lissage complet et homogénéisations de la pâte , mettre de coté avec un linge humide jusqu'au dressage</t>
  </si>
  <si>
    <t>CRÈME AU BEURRE CAFÉ</t>
  </si>
  <si>
    <t>CRÈME AU BEURRE</t>
  </si>
  <si>
    <t>Niveau</t>
  </si>
  <si>
    <t>Composant</t>
  </si>
  <si>
    <t>Type</t>
  </si>
  <si>
    <t>Quantité (× multiplicateur, voir feuille Besoins)</t>
  </si>
  <si>
    <t>recette</t>
  </si>
  <si>
    <t xml:space="preserve">    ↳ PARIS-BREST (mini,vide)</t>
  </si>
  <si>
    <t xml:space="preserve">        ↳ PÂTE À CHOUX (B)</t>
  </si>
  <si>
    <t xml:space="preserve">            ↳ Eau (robinet - moy. France 2026)</t>
  </si>
  <si>
    <t>matiere</t>
  </si>
  <si>
    <t xml:space="preserve">            ↳ SEL</t>
  </si>
  <si>
    <t xml:space="preserve">            ↳ SUCRE (S2)</t>
  </si>
  <si>
    <t xml:space="preserve">            ↳ BEURRE</t>
  </si>
  <si>
    <t xml:space="preserve">            ↳ FARINE (FLEUR DE FROMENT)</t>
  </si>
  <si>
    <t xml:space="preserve">            ↳ OEUF (P) (conv.)</t>
  </si>
  <si>
    <t>conversion</t>
  </si>
  <si>
    <t xml:space="preserve">    ↳ CRÈME AU BEURRE CAFÉ</t>
  </si>
  <si>
    <t xml:space="preserve">        ↳ CRÈME AU BEURRE</t>
  </si>
  <si>
    <t xml:space="preserve">        ↳ ESSENCE DE CAF</t>
  </si>
  <si>
    <t>Fiche technique — PARIS-BREST CAFé</t>
  </si>
  <si>
    <t>PARIS-BREST CAFé  00000319</t>
  </si>
  <si>
    <t>↳ PARIS-BREST (mini,vide)  00000293</t>
  </si>
  <si>
    <t>↳ PÂTE À CHOUX (B)  00000343</t>
  </si>
  <si>
    <t>1.</t>
  </si>
  <si>
    <t>2.</t>
  </si>
  <si>
    <t xml:space="preserve">    Eau (robinet - moy. France 2026)</t>
  </si>
  <si>
    <t xml:space="preserve">    SUCRE (S2)</t>
  </si>
  <si>
    <t xml:space="preserve">    BEURRE</t>
  </si>
  <si>
    <t>3.</t>
  </si>
  <si>
    <t>4.</t>
  </si>
  <si>
    <t>5.</t>
  </si>
  <si>
    <t xml:space="preserve">    OEUF (P) (conv.)</t>
  </si>
  <si>
    <t>6.</t>
  </si>
  <si>
    <t>↳ CRÈME AU BEURRE CAFÉ  00000094</t>
  </si>
  <si>
    <t>↳ CRÈME AU BEURRE  00000093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</si>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</sst>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12</v>
      </c>
      <c r="C3" t="s" s="5">
        <v>3</v>
      </c>
      <c r="D3"/>
      <c r="E3"/>
      <c r="F3"/>
    </row>
    <row r="4">
      <c r="A4" t="s">
        <v>4</v>
      </c>
      <c r="B4" s="6">
        <f>$B$2*B3</f>
        <v>12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4.091451</v>
      </c>
      <c r="E7" s="6">
        <f>D7*$B$2</f>
        <v>4.091451</v>
      </c>
      <c r="F7" t="s">
        <v>15</v>
      </c>
      <c r="G7" s="8">
        <f>E7*0.0042999998</f>
        <v>0.017593</v>
      </c>
    </row>
    <row r="8">
      <c r="A8" t="s" s="9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15</v>
      </c>
      <c r="G8" s="8">
        <f>E8*8.6763</f>
        <v>0.086763</v>
      </c>
    </row>
    <row r="9">
      <c r="A9" t="s" s="9">
        <v>19</v>
      </c>
      <c r="B9" t="s">
        <v>20</v>
      </c>
      <c r="C9" t="s">
        <v>21</v>
      </c>
      <c r="D9" s="4">
        <v>2.487047</v>
      </c>
      <c r="E9" s="6">
        <f>D9*$B$2</f>
        <v>2.487047</v>
      </c>
      <c r="F9" t="s">
        <v>22</v>
      </c>
      <c r="G9" s="8">
        <f>E9*0.0220639967</f>
        <v>0.054874</v>
      </c>
    </row>
    <row r="10">
      <c r="A10" t="s" s="9">
        <v>23</v>
      </c>
      <c r="B10" t="s">
        <v>24</v>
      </c>
      <c r="C10" t="s">
        <v>25</v>
      </c>
      <c r="D10" s="4">
        <v>2.165285</v>
      </c>
      <c r="E10" s="6">
        <f>D10*$B$2</f>
        <v>2.165285</v>
      </c>
      <c r="F10" t="s">
        <v>22</v>
      </c>
      <c r="G10" s="8">
        <f>E10*3.9513999527</f>
        <v>8.555907</v>
      </c>
    </row>
    <row r="11">
      <c r="A11" t="s" s="9">
        <v>26</v>
      </c>
      <c r="B11" t="s">
        <v>27</v>
      </c>
      <c r="C11" t="s">
        <v>28</v>
      </c>
      <c r="D11" s="4">
        <v>64.176166</v>
      </c>
      <c r="E11" s="6">
        <f>D11*$B$2</f>
        <v>64.176166</v>
      </c>
      <c r="F11" t="s">
        <v>3</v>
      </c>
      <c r="G11" s="8">
        <f>E11*0.2699999992</f>
        <v>17.327565</v>
      </c>
    </row>
    <row r="12">
      <c r="A12" t="s" s="9">
        <v>29</v>
      </c>
      <c r="B12" t="s">
        <v>30</v>
      </c>
      <c r="C12" t="s">
        <v>31</v>
      </c>
      <c r="D12" s="4">
        <v>0.062176</v>
      </c>
      <c r="E12" s="6">
        <f>D12*$B$2</f>
        <v>0.062176</v>
      </c>
      <c r="F12" t="s">
        <v>22</v>
      </c>
      <c r="G12" s="8">
        <f>E12*0.1864164971</f>
        <v>0.011591</v>
      </c>
    </row>
    <row r="13">
      <c r="A13" t="s" s="9">
        <v>32</v>
      </c>
      <c r="B13" t="s">
        <v>33</v>
      </c>
      <c r="C13" t="s">
        <v>34</v>
      </c>
      <c r="D13" s="4">
        <v>0.324352</v>
      </c>
      <c r="E13" s="6">
        <f>D13*$B$2</f>
        <v>0.324352</v>
      </c>
      <c r="F13" t="s">
        <v>22</v>
      </c>
      <c r="G13" s="8">
        <f>E13*0.9500009712</f>
        <v>0.308135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43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44</v>
      </c>
      <c r="B4">
        <v>1</v>
      </c>
      <c r="C4" t="s">
        <v>45</v>
      </c>
      <c r="D4" t="s" s="12">
        <v>46</v>
      </c>
      <c r="E4" t="s" s="12">
        <v>47</v>
      </c>
      <c r="F4"/>
    </row>
    <row r="5">
      <c r="A5" t="s">
        <v>44</v>
      </c>
      <c r="B5">
        <v>2</v>
      </c>
      <c r="C5" t="s">
        <v>48</v>
      </c>
      <c r="D5" t="s" s="12">
        <v>49</v>
      </c>
      <c r="E5" t="s" s="12">
        <v>50</v>
      </c>
      <c r="F5"/>
    </row>
    <row r="6">
      <c r="A6" t="s">
        <v>44</v>
      </c>
      <c r="B6">
        <v>3</v>
      </c>
      <c r="C6" t="s">
        <v>51</v>
      </c>
      <c r="D6" t="s" s="12">
        <v>52</v>
      </c>
      <c r="E6" t="s" s="12">
        <v>53</v>
      </c>
      <c r="F6"/>
    </row>
    <row r="7">
      <c r="A7" t="s">
        <v>44</v>
      </c>
      <c r="B7">
        <v>4</v>
      </c>
      <c r="C7" t="s">
        <v>54</v>
      </c>
      <c r="D7" t="s" s="12">
        <v>55</v>
      </c>
      <c r="E7" t="s" s="12">
        <v>56</v>
      </c>
      <c r="F7"/>
    </row>
    <row r="8">
      <c r="A8" t="s">
        <v>44</v>
      </c>
      <c r="B8">
        <v>5</v>
      </c>
      <c r="C8" t="s">
        <v>57</v>
      </c>
      <c r="D8" t="s" s="12">
        <v>58</v>
      </c>
      <c r="E8" t="s" s="12">
        <v>59</v>
      </c>
      <c r="F8"/>
    </row>
    <row r="9">
      <c r="A9" t="s">
        <v>44</v>
      </c>
      <c r="B9">
        <v>6</v>
      </c>
      <c r="C9" t="s">
        <v>51</v>
      </c>
      <c r="D9" t="s" s="12">
        <v>60</v>
      </c>
      <c r="E9" t="s" s="12"/>
      <c r="F9"/>
    </row>
    <row r="10">
      <c r="A10" t="s">
        <v>61</v>
      </c>
      <c r="B10"/>
      <c r="C10"/>
      <c r="D10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62</v>
      </c>
      <c r="B11"/>
      <c r="C11"/>
      <c r="D11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42</v>
      </c>
      <c r="C2" t="s">
        <v>67</v>
      </c>
      <c r="D2" s="6">
        <f>'Besoins'!$B$2*12</f>
        <v>12</v>
      </c>
      <c r="E2" t="s">
        <v>3</v>
      </c>
    </row>
    <row r="3">
      <c r="A3">
        <v>1</v>
      </c>
      <c r="B3" t="s">
        <v>68</v>
      </c>
      <c r="C3" t="s">
        <v>67</v>
      </c>
      <c r="D3" s="6">
        <f>'Besoins'!$B$2*12</f>
        <v>12</v>
      </c>
      <c r="E3" t="s">
        <v>3</v>
      </c>
    </row>
    <row r="4">
      <c r="A4">
        <v>2</v>
      </c>
      <c r="B4" t="s">
        <v>69</v>
      </c>
      <c r="C4" t="s">
        <v>67</v>
      </c>
      <c r="D4" s="6">
        <f>'Besoins'!$B$2*12</f>
        <v>12</v>
      </c>
      <c r="E4" t="s">
        <v>22</v>
      </c>
    </row>
    <row r="5">
      <c r="A5">
        <v>3</v>
      </c>
      <c r="B5" t="s">
        <v>70</v>
      </c>
      <c r="C5" t="s">
        <v>71</v>
      </c>
      <c r="D5" s="6">
        <f>'Besoins'!$B$2*4.0414507772</f>
        <v>4.041451</v>
      </c>
      <c r="E5" t="s">
        <v>15</v>
      </c>
    </row>
    <row r="6">
      <c r="A6">
        <v>3</v>
      </c>
      <c r="B6" t="s">
        <v>72</v>
      </c>
      <c r="C6" t="s">
        <v>71</v>
      </c>
      <c r="D6" s="6">
        <f>'Besoins'!$B$2*0.0621761658</f>
        <v>0.062176</v>
      </c>
      <c r="E6" t="s">
        <v>22</v>
      </c>
    </row>
    <row r="7">
      <c r="A7">
        <v>3</v>
      </c>
      <c r="B7" t="s">
        <v>73</v>
      </c>
      <c r="C7" t="s">
        <v>71</v>
      </c>
      <c r="D7" s="6">
        <f>'Besoins'!$B$2*0.1243523316</f>
        <v>0.124352</v>
      </c>
      <c r="E7" t="s">
        <v>22</v>
      </c>
    </row>
    <row r="8">
      <c r="A8">
        <v>3</v>
      </c>
      <c r="B8" t="s">
        <v>74</v>
      </c>
      <c r="C8" t="s">
        <v>71</v>
      </c>
      <c r="D8" s="6">
        <f>'Besoins'!$B$2*1.8652849741</f>
        <v>1.865285</v>
      </c>
      <c r="E8" t="s">
        <v>22</v>
      </c>
    </row>
    <row r="9">
      <c r="A9">
        <v>3</v>
      </c>
      <c r="B9" t="s">
        <v>75</v>
      </c>
      <c r="C9" t="s">
        <v>71</v>
      </c>
      <c r="D9" s="6">
        <f>'Besoins'!$B$2*2.4870466321</f>
        <v>2.487047</v>
      </c>
      <c r="E9" t="s">
        <v>22</v>
      </c>
    </row>
    <row r="10">
      <c r="A10">
        <v>3</v>
      </c>
      <c r="B10" t="s">
        <v>76</v>
      </c>
      <c r="C10" t="s">
        <v>77</v>
      </c>
      <c r="D10" s="6">
        <f>'Besoins'!$B$2*62.1761658031</f>
        <v>62.176166</v>
      </c>
      <c r="E10" t="s">
        <v>3</v>
      </c>
    </row>
    <row r="11">
      <c r="A11">
        <v>1</v>
      </c>
      <c r="B11" t="s">
        <v>78</v>
      </c>
      <c r="C11" t="s">
        <v>67</v>
      </c>
      <c r="D11" s="6">
        <f>'Besoins'!$B$2*0.61</f>
        <v>0.61</v>
      </c>
      <c r="E11" t="s">
        <v>22</v>
      </c>
    </row>
    <row r="12">
      <c r="A12">
        <v>2</v>
      </c>
      <c r="B12" t="s">
        <v>79</v>
      </c>
      <c r="C12" t="s">
        <v>67</v>
      </c>
      <c r="D12" s="6">
        <f>'Besoins'!$B$2*0.6</f>
        <v>0.6</v>
      </c>
      <c r="E12" t="s">
        <v>22</v>
      </c>
    </row>
    <row r="13">
      <c r="A13">
        <v>3</v>
      </c>
      <c r="B13" t="s">
        <v>73</v>
      </c>
      <c r="C13" t="s">
        <v>71</v>
      </c>
      <c r="D13" s="6">
        <f>'Besoins'!$B$2*0.2</f>
        <v>0.2</v>
      </c>
      <c r="E13" t="s">
        <v>22</v>
      </c>
    </row>
    <row r="14">
      <c r="A14">
        <v>3</v>
      </c>
      <c r="B14" t="s">
        <v>70</v>
      </c>
      <c r="C14" t="s">
        <v>71</v>
      </c>
      <c r="D14" s="6">
        <f>'Besoins'!$B$2*0.05</f>
        <v>0.05</v>
      </c>
      <c r="E14" t="s">
        <v>15</v>
      </c>
    </row>
    <row r="15">
      <c r="A15">
        <v>3</v>
      </c>
      <c r="B15" t="s">
        <v>76</v>
      </c>
      <c r="C15" t="s">
        <v>77</v>
      </c>
      <c r="D15" s="6">
        <f>'Besoins'!$B$2*2</f>
        <v>2</v>
      </c>
      <c r="E15" t="s">
        <v>3</v>
      </c>
    </row>
    <row r="16">
      <c r="A16">
        <v>3</v>
      </c>
      <c r="B16" t="s">
        <v>74</v>
      </c>
      <c r="C16" t="s">
        <v>71</v>
      </c>
      <c r="D16" s="6">
        <f>'Besoins'!$B$2*0.3</f>
        <v>0.3</v>
      </c>
      <c r="E16" t="s">
        <v>22</v>
      </c>
    </row>
    <row r="17">
      <c r="A17">
        <v>2</v>
      </c>
      <c r="B17" t="s">
        <v>80</v>
      </c>
      <c r="C17" t="s">
        <v>71</v>
      </c>
      <c r="D17" s="6">
        <f>'Besoins'!$B$2*0.01</f>
        <v>0.01</v>
      </c>
      <c r="E1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81</v>
      </c>
      <c r="B1"/>
      <c r="C1"/>
      <c r="D1"/>
    </row>
    <row r="2">
      <c r="A2" t="str" s="13">
        <f>"00000319 · PAT.INDIVIDUELS · référence : "&amp;Besoins!B3&amp;" "&amp;Besoins!C3&amp;" · multiplicateur réglable sur la feuille ""Besoins"""</f>
        <v>00000319 · PAT.INDIVIDUELS · référence : 12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83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84</v>
      </c>
      <c r="B10"/>
      <c r="C10"/>
      <c r="D10"/>
    </row>
    <row r="11">
      <c r="A11" t="s" s="16">
        <v>85</v>
      </c>
      <c r="B11" t="str" s="12">
        <f>"[TAMISER] "&amp;Procedure!D4</f>
        <v>[TAMISER] farine T55 avant toutes étapes</v>
      </c>
      <c r="C11"/>
      <c r="D11"/>
    </row>
    <row r="12">
      <c r="A12"/>
      <c r="B12" t="str">
        <f>Besoins!B9</f>
        <v>FARINE (FLEUR DE FROMENT)</v>
      </c>
      <c r="C12" s="6">
        <f>Besoins!E9</f>
        <v>2.487047</v>
      </c>
      <c r="D12" t="str">
        <f>Besoins!F9</f>
        <v>kg</v>
      </c>
    </row>
    <row r="13">
      <c r="A13"/>
      <c r="B13" t="str" s="15">
        <f>"ℹ "&amp;Procedure!E4</f>
        <v>ℹ</v>
      </c>
      <c r="C13"/>
      <c r="D13"/>
    </row>
    <row r="14">
      <c r="A14" t="s" s="16">
        <v>86</v>
      </c>
      <c r="B14" t="str" s="12">
        <f>"[BOUILLIR] "&amp;Procedure!D5</f>
        <v>[BOUILLIR] Si bassine du bateur inox direct sur feu vif avec la feuille ou spatule</v>
      </c>
      <c r="C14"/>
      <c r="D14"/>
    </row>
    <row r="15">
      <c r="A15"/>
      <c r="B15" t="s">
        <v>87</v>
      </c>
      <c r="C15" s="6">
        <f>'Besoins'!$B$2*4.0414507772</f>
        <v>4.041451</v>
      </c>
      <c r="D15" t="s">
        <v>15</v>
      </c>
    </row>
    <row r="16">
      <c r="A16"/>
      <c r="B16" t="str">
        <f>Besoins!B12</f>
        <v>SEL</v>
      </c>
      <c r="C16" s="6">
        <f>Besoins!E12</f>
        <v>0.062176</v>
      </c>
      <c r="D16" t="str">
        <f>Besoins!F12</f>
        <v>kg</v>
      </c>
    </row>
    <row r="17">
      <c r="A17"/>
      <c r="B17" t="s">
        <v>88</v>
      </c>
      <c r="C17" s="6">
        <f>'Besoins'!$B$2*0.1243523316</f>
        <v>0.124352</v>
      </c>
      <c r="D17" t="s">
        <v>22</v>
      </c>
    </row>
    <row r="18">
      <c r="A18"/>
      <c r="B18" t="s">
        <v>89</v>
      </c>
      <c r="C18" s="6">
        <f>'Besoins'!$B$2*1.8652849741</f>
        <v>1.865285</v>
      </c>
      <c r="D18" t="s">
        <v>22</v>
      </c>
    </row>
    <row r="19">
      <c r="A19"/>
      <c r="B19" t="str" s="15">
        <f>"ℹ "&amp;Procedure!E5</f>
        <v>ℹ</v>
      </c>
      <c r="C19"/>
      <c r="D19"/>
    </row>
    <row r="20">
      <c r="A20" t="s" s="16">
        <v>90</v>
      </c>
      <c r="B20" t="str" s="12">
        <f>"[MÉLANGER] "&amp;Procedure!D6</f>
        <v>[MÉLANGER] La farine dans le liquide</v>
      </c>
      <c r="C20"/>
      <c r="D20"/>
    </row>
    <row r="21">
      <c r="A21"/>
      <c r="B21" t="str" s="15">
        <f>"ℹ "&amp;Procedure!E6</f>
        <v>ℹ</v>
      </c>
      <c r="C21"/>
      <c r="D21"/>
    </row>
    <row r="22">
      <c r="A22" t="s" s="16">
        <v>91</v>
      </c>
      <c r="B22" t="str" s="12">
        <f>"[DESSÉCHER] "&amp;Procedure!D7</f>
        <v>[DESSÉCHER] La panade à la spatule</v>
      </c>
      <c r="C22"/>
      <c r="D22"/>
    </row>
    <row r="23">
      <c r="A23"/>
      <c r="B23" t="str" s="15">
        <f>"ℹ "&amp;Procedure!E7</f>
        <v>ℹ</v>
      </c>
      <c r="C23"/>
      <c r="D23"/>
    </row>
    <row r="24">
      <c r="A24" t="s" s="16">
        <v>92</v>
      </c>
      <c r="B24" t="str" s="12">
        <f>"[INCORPORER] "&amp;Procedure!D8</f>
        <v>[INCORPORER] Les œufs entiers un à un</v>
      </c>
      <c r="C24"/>
      <c r="D24"/>
    </row>
    <row r="25">
      <c r="A25"/>
      <c r="B25" t="s">
        <v>93</v>
      </c>
      <c r="C25" s="6">
        <f>'Besoins'!$B$2*62.1761658031</f>
        <v>62.176166</v>
      </c>
      <c r="D25" t="s">
        <v>3</v>
      </c>
    </row>
    <row r="26">
      <c r="A26"/>
      <c r="B26" t="str" s="15">
        <f>"ℹ "&amp;Procedure!E8</f>
        <v>ℹ</v>
      </c>
      <c r="C26"/>
      <c r="D26"/>
    </row>
    <row r="27">
      <c r="A27" t="s" s="16">
        <v>94</v>
      </c>
      <c r="B27" t="str" s="12">
        <f>"[MÉLANGER] "&amp;Procedure!D9</f>
        <v>[MÉLANGER] Mélanger jusqu'au lissage complet et homogénéisations de la pâte , mettre de coté avec un linge humide jusqu'au dressage</v>
      </c>
      <c r="C27"/>
      <c r="D27"/>
    </row>
    <row r="28">
      <c r="A28"/>
      <c r="B28"/>
      <c r="C28"/>
      <c r="D28"/>
    </row>
    <row r="29">
      <c r="A29" t="s" s="14">
        <v>95</v>
      </c>
      <c r="B29"/>
      <c r="C29"/>
      <c r="D29"/>
    </row>
    <row r="30">
      <c r="A30"/>
      <c r="B30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0"/>
      <c r="D30"/>
    </row>
    <row r="31">
      <c r="A31"/>
      <c r="B31"/>
      <c r="C31"/>
      <c r="D31"/>
    </row>
    <row r="32">
      <c r="A32" t="s" s="14">
        <v>96</v>
      </c>
      <c r="B32"/>
      <c r="C32"/>
      <c r="D32"/>
    </row>
    <row r="33">
      <c r="A33"/>
      <c r="B33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3"/>
      <c r="D33"/>
    </row>
    <row r="34">
      <c r="A34"/>
      <c r="B34"/>
      <c r="C34"/>
      <c r="D34"/>
    </row>
    <row r="35">
      <c r="A35" t="s" s="17">
        <v>97</v>
      </c>
      <c r="B35"/>
      <c r="C35"/>
      <c r="D35"/>
    </row>
  </sheetData>
  <sheetProtection sheet="1" formatRows="0" formatColumns="0"/>
  <mergeCells count="23">
    <mergeCell ref="A1:D1"/>
    <mergeCell ref="A2:D2"/>
    <mergeCell ref="A4:D4"/>
    <mergeCell ref="B5:D5"/>
    <mergeCell ref="A7:D7"/>
    <mergeCell ref="B8:D8"/>
    <mergeCell ref="A10:D10"/>
    <mergeCell ref="B11:D11"/>
    <mergeCell ref="B13:D13"/>
    <mergeCell ref="B14:D14"/>
    <mergeCell ref="B19:D19"/>
    <mergeCell ref="B20:D20"/>
    <mergeCell ref="B21:D21"/>
    <mergeCell ref="B22:D22"/>
    <mergeCell ref="B23:D23"/>
    <mergeCell ref="B24:D24"/>
    <mergeCell ref="B26:D26"/>
    <mergeCell ref="B27:D27"/>
    <mergeCell ref="A29:D29"/>
    <mergeCell ref="B30:D30"/>
    <mergeCell ref="A32:D32"/>
    <mergeCell ref="B33:D33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2026-10-30T18:46:30Z</dcterms:created>
  <dc:title>PARIS-BREST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2026-10-30T18:46:30Z</dcterms:modified>
  <cp:revision>1</cp:revision>
</cp:coreProperties>
</file>