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<sst xmlns="http://schemas.openxmlformats.org/spreadsheetml/2006/main" count="107" uniqueCount="107">
  <si>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</si>
  <si>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</si>
  <si>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</si>
  <si>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</si>
  <si>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</si>
  <si>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</si>
  <si>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</si>
  <si>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</si>
  <si>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</si>
  <si>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</si>
  <si>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</si>
  <si>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</si>
  <si>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</si>
  <si>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</si>
  <si>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</si>
  <si>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</si>
  <si>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</si>
  <si>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</si>
  <si>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</si>
  <si>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</si>
  <si>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</si>
  <si>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</si>
  <si>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</si>
  <si>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</si>
  <si>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</si>
  <si>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</si>
  <si>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</si>
  <si>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</si>
  <si>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</si>
  <si>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</si>
  <si>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</si>
  <si>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</si>
  <si>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</si>
  <si>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</si>
  <si>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</si>
  <si>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</si>
  <si>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</si>
  <si>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</si>
  <si>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</si>
  <si>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</si>
  <si>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</si>
  <si>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</si>
  <si>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</si>
  <si>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</si>
  <si>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</si>
  <si>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</si>
  <si>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</si>
  <si>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</si>
  <si>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</si>
  <si>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</si>
  <si>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</si>
  <si>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</si>
  <si>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</si>
  <si>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</si>
  <si>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</si>
  <si>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</si>
  <si>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</si>
  <si>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</si>
  <si>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</si>
  <si>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</si>
  <si>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</si>
  <si>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</si>
  <si>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</si>
  <si>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</si>
  <si>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</si>
  <si>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</si>
  <si>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</si>
  <si>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</si>
  <si>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</si>
  <si>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</si>
  <si>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</si>
  <si>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</si>
  <si>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</si>
  <si>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</si>
  <si>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</si>
  <si>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</si>
  <si>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</si>
  <si>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</si>
  <si>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</si>
  <si>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</si>
  <si>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</si>
  <si>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</si>
  <si>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</si>
  <si>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</si>
  <si>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</si>
  <si>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FRAISE</t>
  </si>
  <si>
    <t xml:space="preserve">        ↳ CREME FRAOECHE</t>
  </si>
  <si>
    <t xml:space="preserve">        ↳ PURE DE FRAISES (BOIRON)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</si>
  <si>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</si>
  <si>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</si>
  <si>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</si>
  <si>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GELÉE DE FRAISE</t>
  </si>
  <si>
    <t xml:space="preserve">        ↳ EAU</t>
  </si>
  <si>
    <t xml:space="preserve">        ↳ SUCRE (S2)</t>
  </si>
  <si>
    <t>Fiche technique — MIROIR FRAISE</t>
  </si>
  <si>
    <t>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</si>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</sst>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0.135</v>
      </c>
      <c r="E12" s="6">
        <f>D12*$B$2</f>
        <v>0.135</v>
      </c>
      <c r="F12" t="s">
        <v>23</v>
      </c>
      <c r="G12" s="9">
        <f>E12*0.003</f>
        <v>0.000405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1.005</v>
      </c>
      <c r="E16" s="6">
        <f>D16*$B$2</f>
        <v>1.005</v>
      </c>
      <c r="F16" t="s">
        <v>23</v>
      </c>
      <c r="G16" s="9">
        <f>E16*5.7016</f>
        <v>5.730108</v>
      </c>
    </row>
    <row r="17">
      <c r="A17" t="s" s="8">
        <v>41</v>
      </c>
      <c r="B17" t="s">
        <v>42</v>
      </c>
      <c r="C17" t="s">
        <v>40</v>
      </c>
      <c r="D17" s="4">
        <v>0.266667</v>
      </c>
      <c r="E17" s="6">
        <f>D17*$B$2</f>
        <v>0.266667</v>
      </c>
      <c r="F17" t="s">
        <v>23</v>
      </c>
      <c r="G17" s="9">
        <f>E17*6.4451919435</f>
        <v>1.71872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>
        <v>1</v>
      </c>
      <c r="C8" t="s">
        <v>57</v>
      </c>
      <c r="D8" t="s" s="12">
        <v>58</v>
      </c>
      <c r="E8" t="s" s="12">
        <v>59</v>
      </c>
      <c r="F8"/>
    </row>
    <row r="9">
      <c r="A9" t="s">
        <v>56</v>
      </c>
      <c r="B9">
        <v>3</v>
      </c>
      <c r="C9" t="s">
        <v>60</v>
      </c>
      <c r="D9" t="s" s="12">
        <v>61</v>
      </c>
      <c r="E9" t="s" s="12">
        <v>62</v>
      </c>
      <c r="F9"/>
    </row>
    <row r="10">
      <c r="A10" t="s">
        <v>56</v>
      </c>
      <c r="B10">
        <v>4</v>
      </c>
      <c r="C10" t="s">
        <v>63</v>
      </c>
      <c r="D10" t="s" s="12">
        <v>64</v>
      </c>
      <c r="E10" t="s" s="12">
        <v>65</v>
      </c>
      <c r="F10"/>
    </row>
    <row r="11">
      <c r="A11" t="s">
        <v>66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50</v>
      </c>
      <c r="C2" t="s">
        <v>71</v>
      </c>
      <c r="D2" s="6">
        <f>'Besoins'!$B$2*60</f>
        <v>60</v>
      </c>
      <c r="E2" t="s">
        <v>3</v>
      </c>
    </row>
    <row r="3">
      <c r="A3">
        <v>1</v>
      </c>
      <c r="B3" t="s">
        <v>72</v>
      </c>
      <c r="C3" t="s">
        <v>71</v>
      </c>
      <c r="D3" s="6">
        <f>'Besoins'!$B$2*2</f>
        <v>2</v>
      </c>
      <c r="E3" t="s">
        <v>3</v>
      </c>
    </row>
    <row r="4">
      <c r="A4">
        <v>2</v>
      </c>
      <c r="B4" t="s">
        <v>73</v>
      </c>
      <c r="C4" t="s">
        <v>71</v>
      </c>
      <c r="D4" s="6">
        <f>'Besoins'!$B$2*1.38</f>
        <v>1.38</v>
      </c>
      <c r="E4" t="s">
        <v>15</v>
      </c>
    </row>
    <row r="5">
      <c r="A5">
        <v>3</v>
      </c>
      <c r="B5" t="s">
        <v>74</v>
      </c>
      <c r="C5" t="s">
        <v>75</v>
      </c>
      <c r="D5" s="6">
        <f>'Besoins'!$B$2*12</f>
        <v>12</v>
      </c>
      <c r="E5" t="s">
        <v>3</v>
      </c>
    </row>
    <row r="6">
      <c r="A6">
        <v>3</v>
      </c>
      <c r="B6" t="s">
        <v>76</v>
      </c>
      <c r="C6" t="s">
        <v>77</v>
      </c>
      <c r="D6" s="6">
        <f>'Besoins'!$B$2*0.3</f>
        <v>0.3</v>
      </c>
      <c r="E6" t="s">
        <v>15</v>
      </c>
    </row>
    <row r="7">
      <c r="A7">
        <v>3</v>
      </c>
      <c r="B7" t="s">
        <v>78</v>
      </c>
      <c r="C7" t="s">
        <v>77</v>
      </c>
      <c r="D7" s="6">
        <f>'Besoins'!$B$2*0.3</f>
        <v>0.3</v>
      </c>
      <c r="E7" t="s">
        <v>15</v>
      </c>
    </row>
    <row r="8">
      <c r="A8">
        <v>3</v>
      </c>
      <c r="B8" t="s">
        <v>79</v>
      </c>
      <c r="C8" t="s">
        <v>77</v>
      </c>
      <c r="D8" s="6">
        <f>'Besoins'!$B$2*0.12</f>
        <v>0.12</v>
      </c>
      <c r="E8" t="s">
        <v>15</v>
      </c>
    </row>
    <row r="9">
      <c r="A9">
        <v>2</v>
      </c>
      <c r="B9" t="s">
        <v>80</v>
      </c>
      <c r="C9" t="s">
        <v>77</v>
      </c>
      <c r="D9" s="6">
        <f>'Besoins'!$B$2*2</f>
        <v>2</v>
      </c>
      <c r="E9" t="s">
        <v>3</v>
      </c>
    </row>
    <row r="10">
      <c r="A10">
        <v>1</v>
      </c>
      <c r="B10" t="s">
        <v>81</v>
      </c>
      <c r="C10" t="s">
        <v>71</v>
      </c>
      <c r="D10" s="6">
        <f>'Besoins'!$B$2*0.4</f>
        <v>0.4</v>
      </c>
      <c r="E10" t="s">
        <v>23</v>
      </c>
    </row>
    <row r="11">
      <c r="A11">
        <v>2</v>
      </c>
      <c r="B11" t="s">
        <v>82</v>
      </c>
      <c r="C11" t="s">
        <v>77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83</v>
      </c>
      <c r="C12" t="s">
        <v>71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84</v>
      </c>
      <c r="C13" t="s">
        <v>77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85</v>
      </c>
      <c r="C14" t="s">
        <v>71</v>
      </c>
      <c r="D14" s="6">
        <f>'Besoins'!$B$2*2.76</f>
        <v>2.76</v>
      </c>
      <c r="E14" t="s">
        <v>15</v>
      </c>
    </row>
    <row r="15">
      <c r="A15">
        <v>2</v>
      </c>
      <c r="B15" t="s">
        <v>86</v>
      </c>
      <c r="C15" t="s">
        <v>77</v>
      </c>
      <c r="D15" s="6">
        <f>'Besoins'!$B$2*1.08</f>
        <v>1.08</v>
      </c>
      <c r="E15" t="s">
        <v>23</v>
      </c>
    </row>
    <row r="16">
      <c r="A16">
        <v>2</v>
      </c>
      <c r="B16" t="s">
        <v>87</v>
      </c>
      <c r="C16" t="s">
        <v>77</v>
      </c>
      <c r="D16" s="6">
        <f>'Besoins'!$B$2*0.6</f>
        <v>0.6</v>
      </c>
      <c r="E16" t="s">
        <v>23</v>
      </c>
    </row>
    <row r="17">
      <c r="A17">
        <v>2</v>
      </c>
      <c r="B17" t="s">
        <v>88</v>
      </c>
      <c r="C17" t="s">
        <v>71</v>
      </c>
      <c r="D17" s="6">
        <f>'Besoins'!$B$2*1.08</f>
        <v>1.08</v>
      </c>
      <c r="E17" t="s">
        <v>15</v>
      </c>
    </row>
    <row r="18">
      <c r="A18">
        <v>3</v>
      </c>
      <c r="B18" t="s">
        <v>89</v>
      </c>
      <c r="C18" t="s">
        <v>75</v>
      </c>
      <c r="D18" s="6">
        <f>'Besoins'!$B$2*12</f>
        <v>12</v>
      </c>
      <c r="E18" t="s">
        <v>3</v>
      </c>
    </row>
    <row r="19">
      <c r="A19">
        <v>3</v>
      </c>
      <c r="B19" t="s">
        <v>76</v>
      </c>
      <c r="C19" t="s">
        <v>77</v>
      </c>
      <c r="D19" s="6">
        <f>'Besoins'!$B$2*0.648</f>
        <v>0.648</v>
      </c>
      <c r="E19" t="s">
        <v>15</v>
      </c>
    </row>
    <row r="20">
      <c r="A20">
        <v>2</v>
      </c>
      <c r="B20" t="s">
        <v>90</v>
      </c>
      <c r="C20" t="s">
        <v>75</v>
      </c>
      <c r="D20" s="6">
        <f>'Besoins'!$B$2*18</f>
        <v>18</v>
      </c>
      <c r="E20" t="s">
        <v>3</v>
      </c>
    </row>
    <row r="21">
      <c r="A21">
        <v>1</v>
      </c>
      <c r="B21" t="s">
        <v>91</v>
      </c>
      <c r="C21" t="s">
        <v>71</v>
      </c>
      <c r="D21" s="6">
        <f>'Besoins'!$B$2*0.81</f>
        <v>0.81</v>
      </c>
      <c r="E21" t="s">
        <v>15</v>
      </c>
    </row>
    <row r="22">
      <c r="A22">
        <v>2</v>
      </c>
      <c r="B22" t="s">
        <v>87</v>
      </c>
      <c r="C22" t="s">
        <v>77</v>
      </c>
      <c r="D22" s="6">
        <f>'Besoins'!$B$2*0.405</f>
        <v>0.405</v>
      </c>
      <c r="E22" t="s">
        <v>23</v>
      </c>
    </row>
    <row r="23">
      <c r="A23">
        <v>2</v>
      </c>
      <c r="B23" t="s">
        <v>92</v>
      </c>
      <c r="C23" t="s">
        <v>77</v>
      </c>
      <c r="D23" s="6">
        <f>'Besoins'!$B$2*0.135</f>
        <v>0.135</v>
      </c>
      <c r="E23" t="s">
        <v>23</v>
      </c>
    </row>
    <row r="24">
      <c r="A24">
        <v>2</v>
      </c>
      <c r="B24" t="s">
        <v>93</v>
      </c>
      <c r="C24" t="s">
        <v>77</v>
      </c>
      <c r="D24" s="6">
        <f>'Besoins'!$B$2*0.27</f>
        <v>0.27</v>
      </c>
      <c r="E24" t="s">
        <v>15</v>
      </c>
    </row>
    <row r="25">
      <c r="A25">
        <v>2</v>
      </c>
      <c r="B25" t="s">
        <v>90</v>
      </c>
      <c r="C25" t="s">
        <v>75</v>
      </c>
      <c r="D25" s="6">
        <f>'Besoins'!$B$2*9</f>
        <v>9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94</v>
      </c>
      <c r="B1"/>
      <c r="C1"/>
      <c r="D1"/>
    </row>
    <row r="2">
      <c r="A2" t="str" s="13">
        <f>"00000283 · PAT.GATEAUX · référence : "&amp;Besoins!B3&amp;" "&amp;Besoins!C3&amp;" · multiplicateur réglable sur la feuille ""Besoins"""</f>
        <v>00000283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101</v>
      </c>
      <c r="B22"/>
      <c r="C22"/>
      <c r="D22"/>
    </row>
    <row r="23">
      <c r="A23" t="s" s="16">
        <v>102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103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104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105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106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MIROIR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