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<sst xmlns="http://schemas.openxmlformats.org/spreadsheetml/2006/main" count="109" uniqueCount="109">
  <si>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</si>
  <si>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</si>
  <si>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</si>
  <si>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</si>
  <si>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</si>
  <si>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</si>
  <si>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</si>
  <si>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</si>
  <si>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</si>
  <si>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</si>
  <si>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</si>
  <si>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</si>
  <si>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</si>
  <si>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</si>
  <si>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</si>
  <si>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</si>
  <si>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</si>
  <si>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</si>
  <si>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</si>
  <si>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</si>
  <si>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</si>
  <si>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</si>
  <si>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</si>
  <si>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</si>
  <si>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</si>
  <si>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</si>
  <si>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</si>
  <si>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</si>
  <si>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</si>
  <si>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</si>
  <si>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</si>
  <si>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</si>
  <si>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</si>
  <si>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</si>
  <si>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</si>
  <si>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</si>
  <si>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</si>
  <si>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</si>
  <si>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</si>
  <si>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</si>
  <si>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</si>
  <si>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</si>
  <si>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</si>
  <si>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</si>
  <si>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</si>
  <si>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</si>
  <si>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</si>
  <si>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</si>
  <si>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CHOUX GANACHE (b)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</si>
  <si>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</si>
  <si>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</si>
  <si>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</si>
  <si>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</si>
  <si>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</si>
  <si>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</si>
  <si>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</si>
  <si>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</si>
  <si>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</si>
  <si>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</si>
  <si>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</si>
  <si>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</si>
  <si>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</si>
  <si>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</si>
  <si>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</si>
  <si>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</si>
  <si>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</si>
  <si>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</si>
  <si>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</si>
  <si>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</si>
  <si>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</si>
  <si>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</si>
  <si>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</si>
  <si>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</si>
  <si>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</si>
  <si>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CHOUX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</si>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</sst>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0.01248</v>
      </c>
      <c r="E7" s="6">
        <f>D7*$B$2</f>
        <v>0.01248</v>
      </c>
      <c r="F7" t="s">
        <v>15</v>
      </c>
      <c r="G7" s="9">
        <f>E7*3.1247</f>
        <v>0.038996</v>
      </c>
    </row>
    <row r="8">
      <c r="A8" t="s" s="8">
        <v>16</v>
      </c>
      <c r="B8" t="s">
        <v>17</v>
      </c>
      <c r="C8" t="s">
        <v>18</v>
      </c>
      <c r="D8" s="4">
        <v>0.829016</v>
      </c>
      <c r="E8" s="6">
        <f>D8*$B$2</f>
        <v>0.829016</v>
      </c>
      <c r="F8" t="s">
        <v>15</v>
      </c>
      <c r="G8" s="9">
        <f>E8*0.0220639879</f>
        <v>0.018291</v>
      </c>
    </row>
    <row r="9">
      <c r="A9" t="s" s="8">
        <v>19</v>
      </c>
      <c r="B9" t="s">
        <v>20</v>
      </c>
      <c r="C9" t="s">
        <v>21</v>
      </c>
      <c r="D9" s="4">
        <v>0.028</v>
      </c>
      <c r="E9" s="6">
        <f>D9*$B$2</f>
        <v>0.028</v>
      </c>
      <c r="F9" t="s">
        <v>15</v>
      </c>
      <c r="G9" s="9">
        <f>E9*0.7833</f>
        <v>0.021932</v>
      </c>
    </row>
    <row r="10">
      <c r="A10" t="s" s="8">
        <v>22</v>
      </c>
      <c r="B10" t="s">
        <v>23</v>
      </c>
      <c r="C10" t="s">
        <v>24</v>
      </c>
      <c r="D10" s="4">
        <v>0.624642</v>
      </c>
      <c r="E10" s="6">
        <f>D10*$B$2</f>
        <v>0.624642</v>
      </c>
      <c r="F10" t="s">
        <v>15</v>
      </c>
      <c r="G10" s="9">
        <f>E10*3.9513978368</f>
        <v>2.468209</v>
      </c>
    </row>
    <row r="11">
      <c r="A11" t="s" s="8">
        <v>25</v>
      </c>
      <c r="B11" t="s">
        <v>26</v>
      </c>
      <c r="C11" t="s">
        <v>27</v>
      </c>
      <c r="D11" s="4">
        <v>22.725389</v>
      </c>
      <c r="E11" s="6">
        <f>D11*$B$2</f>
        <v>22.725389</v>
      </c>
      <c r="F11" t="s">
        <v>3</v>
      </c>
      <c r="G11" s="9">
        <f>E11*0.2699999953</f>
        <v>6.135855</v>
      </c>
    </row>
    <row r="12">
      <c r="A12" t="s" s="8">
        <v>28</v>
      </c>
      <c r="B12" t="s">
        <v>29</v>
      </c>
      <c r="C12" t="s">
        <v>30</v>
      </c>
      <c r="D12" s="4">
        <v>1.34715</v>
      </c>
      <c r="E12" s="6">
        <f>D12*$B$2</f>
        <v>1.34715</v>
      </c>
      <c r="F12" t="s">
        <v>31</v>
      </c>
      <c r="G12" s="9">
        <f>E12*0.0030000006</f>
        <v>0.004041</v>
      </c>
    </row>
    <row r="13">
      <c r="A13" t="s" s="8">
        <v>32</v>
      </c>
      <c r="B13" t="s">
        <v>33</v>
      </c>
      <c r="C13" t="s">
        <v>30</v>
      </c>
      <c r="D13" s="4">
        <v>0.020725</v>
      </c>
      <c r="E13" s="6">
        <f>D13*$B$2</f>
        <v>0.020725</v>
      </c>
      <c r="F13" t="s">
        <v>15</v>
      </c>
      <c r="G13" s="9">
        <f>E13*0.1864194954</f>
        <v>0.003864</v>
      </c>
    </row>
    <row r="14">
      <c r="A14" t="s" s="8">
        <v>34</v>
      </c>
      <c r="B14" t="s">
        <v>35</v>
      </c>
      <c r="C14" t="s">
        <v>27</v>
      </c>
      <c r="D14" s="4">
        <v>0.40672</v>
      </c>
      <c r="E14" s="6">
        <f>D14*$B$2</f>
        <v>0.40672</v>
      </c>
      <c r="F14" t="s">
        <v>31</v>
      </c>
      <c r="G14" s="9">
        <f>E14*0.5999</f>
        <v>0.243991</v>
      </c>
    </row>
    <row r="15">
      <c r="A15" t="s" s="8">
        <v>36</v>
      </c>
      <c r="B15" t="s">
        <v>37</v>
      </c>
      <c r="C15" t="s">
        <v>38</v>
      </c>
      <c r="D15" s="4">
        <v>0.00192</v>
      </c>
      <c r="E15" s="6">
        <f>D15*$B$2</f>
        <v>0.00192</v>
      </c>
      <c r="F15" t="s">
        <v>15</v>
      </c>
      <c r="G15" s="9">
        <f>E15*4.0406</f>
        <v>0.007758</v>
      </c>
    </row>
    <row r="16">
      <c r="A16" t="s" s="8">
        <v>39</v>
      </c>
      <c r="B16" t="s">
        <v>40</v>
      </c>
      <c r="C16" t="s">
        <v>38</v>
      </c>
      <c r="D16" s="4">
        <v>0.141451</v>
      </c>
      <c r="E16" s="6">
        <f>D16*$B$2</f>
        <v>0.141451</v>
      </c>
      <c r="F16" t="s">
        <v>15</v>
      </c>
      <c r="G16" s="9">
        <f>E16*0.9499985037</f>
        <v>0.134378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>
        <v>1</v>
      </c>
      <c r="C4" t="s">
        <v>51</v>
      </c>
      <c r="D4" t="s" s="12">
        <v>52</v>
      </c>
      <c r="E4" t="s" s="12">
        <v>53</v>
      </c>
      <c r="F4"/>
    </row>
    <row r="5">
      <c r="A5" t="s">
        <v>50</v>
      </c>
      <c r="B5">
        <v>2</v>
      </c>
      <c r="C5" t="s">
        <v>54</v>
      </c>
      <c r="D5" t="s" s="12">
        <v>55</v>
      </c>
      <c r="E5" t="s" s="12">
        <v>56</v>
      </c>
      <c r="F5"/>
    </row>
    <row r="6">
      <c r="A6" t="s">
        <v>50</v>
      </c>
      <c r="B6">
        <v>3</v>
      </c>
      <c r="C6" t="s">
        <v>57</v>
      </c>
      <c r="D6" t="s" s="12">
        <v>58</v>
      </c>
      <c r="E6" t="s" s="12">
        <v>59</v>
      </c>
      <c r="F6"/>
    </row>
    <row r="7">
      <c r="A7" t="s">
        <v>50</v>
      </c>
      <c r="B7">
        <v>4</v>
      </c>
      <c r="C7" t="s">
        <v>60</v>
      </c>
      <c r="D7" t="s" s="12">
        <v>61</v>
      </c>
      <c r="E7" t="s" s="12">
        <v>62</v>
      </c>
      <c r="F7"/>
    </row>
    <row r="8">
      <c r="A8" t="s">
        <v>50</v>
      </c>
      <c r="B8">
        <v>5</v>
      </c>
      <c r="C8" t="s">
        <v>63</v>
      </c>
      <c r="D8" t="s" s="12">
        <v>64</v>
      </c>
      <c r="E8" t="s" s="12">
        <v>65</v>
      </c>
      <c r="F8"/>
    </row>
    <row r="9">
      <c r="A9" t="s">
        <v>50</v>
      </c>
      <c r="B9">
        <v>6</v>
      </c>
      <c r="C9" t="s">
        <v>57</v>
      </c>
      <c r="D9" t="s" s="12">
        <v>66</v>
      </c>
      <c r="E9" t="s" s="12"/>
      <c r="F9"/>
    </row>
    <row r="10">
      <c r="A10" t="s">
        <v>67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68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48</v>
      </c>
      <c r="C2" t="s">
        <v>73</v>
      </c>
      <c r="D2" s="6">
        <f>'Besoins'!$B$2*4</f>
        <v>4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'Besoins'!$B$2*4</f>
        <v>4</v>
      </c>
      <c r="E3" t="s">
        <v>3</v>
      </c>
    </row>
    <row r="4">
      <c r="A4">
        <v>2</v>
      </c>
      <c r="B4" t="s">
        <v>75</v>
      </c>
      <c r="C4" t="s">
        <v>73</v>
      </c>
      <c r="D4" s="6">
        <f>'Besoins'!$B$2*4</f>
        <v>4</v>
      </c>
      <c r="E4" t="s">
        <v>15</v>
      </c>
    </row>
    <row r="5">
      <c r="A5">
        <v>3</v>
      </c>
      <c r="B5" t="s">
        <v>76</v>
      </c>
      <c r="C5" t="s">
        <v>77</v>
      </c>
      <c r="D5" s="6">
        <f>'Besoins'!$B$2*1.3471502591</f>
        <v>1.34715</v>
      </c>
      <c r="E5" t="s">
        <v>31</v>
      </c>
    </row>
    <row r="6">
      <c r="A6">
        <v>3</v>
      </c>
      <c r="B6" t="s">
        <v>78</v>
      </c>
      <c r="C6" t="s">
        <v>77</v>
      </c>
      <c r="D6" s="6">
        <f>'Besoins'!$B$2*0.0207253886</f>
        <v>0.020725</v>
      </c>
      <c r="E6" t="s">
        <v>15</v>
      </c>
    </row>
    <row r="7">
      <c r="A7">
        <v>3</v>
      </c>
      <c r="B7" t="s">
        <v>79</v>
      </c>
      <c r="C7" t="s">
        <v>77</v>
      </c>
      <c r="D7" s="6">
        <f>'Besoins'!$B$2*0.0414507772</f>
        <v>0.041451</v>
      </c>
      <c r="E7" t="s">
        <v>15</v>
      </c>
    </row>
    <row r="8">
      <c r="A8">
        <v>3</v>
      </c>
      <c r="B8" t="s">
        <v>80</v>
      </c>
      <c r="C8" t="s">
        <v>77</v>
      </c>
      <c r="D8" s="6">
        <f>'Besoins'!$B$2*0.621761658</f>
        <v>0.621762</v>
      </c>
      <c r="E8" t="s">
        <v>15</v>
      </c>
    </row>
    <row r="9">
      <c r="A9">
        <v>3</v>
      </c>
      <c r="B9" t="s">
        <v>81</v>
      </c>
      <c r="C9" t="s">
        <v>77</v>
      </c>
      <c r="D9" s="6">
        <f>'Besoins'!$B$2*0.829015544</f>
        <v>0.829016</v>
      </c>
      <c r="E9" t="s">
        <v>15</v>
      </c>
    </row>
    <row r="10">
      <c r="A10">
        <v>3</v>
      </c>
      <c r="B10" t="s">
        <v>82</v>
      </c>
      <c r="C10" t="s">
        <v>83</v>
      </c>
      <c r="D10" s="6">
        <f>'Besoins'!$B$2*20.725388601</f>
        <v>20.725389</v>
      </c>
      <c r="E10" t="s">
        <v>3</v>
      </c>
    </row>
    <row r="11">
      <c r="A11">
        <v>1</v>
      </c>
      <c r="B11" t="s">
        <v>84</v>
      </c>
      <c r="C11" t="s">
        <v>73</v>
      </c>
      <c r="D11" s="6">
        <f>'Besoins'!$B$2*0.6</f>
        <v>0.6</v>
      </c>
      <c r="E11" t="s">
        <v>15</v>
      </c>
    </row>
    <row r="12">
      <c r="A12">
        <v>2</v>
      </c>
      <c r="B12" t="s">
        <v>85</v>
      </c>
      <c r="C12" t="s">
        <v>77</v>
      </c>
      <c r="D12" s="6">
        <f>'Besoins'!$B$2*0.4</f>
        <v>0.4</v>
      </c>
      <c r="E12" t="s">
        <v>31</v>
      </c>
    </row>
    <row r="13">
      <c r="A13">
        <v>2</v>
      </c>
      <c r="B13" t="s">
        <v>86</v>
      </c>
      <c r="C13" t="s">
        <v>77</v>
      </c>
      <c r="D13" s="6">
        <f>'Besoins'!$B$2*0.1</f>
        <v>0.1</v>
      </c>
      <c r="E13" t="s">
        <v>15</v>
      </c>
    </row>
    <row r="14">
      <c r="A14">
        <v>2</v>
      </c>
      <c r="B14" t="s">
        <v>87</v>
      </c>
      <c r="C14" t="s">
        <v>83</v>
      </c>
      <c r="D14" s="6">
        <f>'Besoins'!$B$2*4</f>
        <v>4</v>
      </c>
      <c r="E14" t="s">
        <v>3</v>
      </c>
    </row>
    <row r="15">
      <c r="A15">
        <v>2</v>
      </c>
      <c r="B15" t="s">
        <v>88</v>
      </c>
      <c r="C15" t="s">
        <v>77</v>
      </c>
      <c r="D15" s="6">
        <f>'Besoins'!$B$2*0.028</f>
        <v>0.028</v>
      </c>
      <c r="E15" t="s">
        <v>15</v>
      </c>
    </row>
    <row r="16">
      <c r="A16">
        <v>1</v>
      </c>
      <c r="B16" t="s">
        <v>89</v>
      </c>
      <c r="C16" t="s">
        <v>73</v>
      </c>
      <c r="D16" s="6">
        <f>'Besoins'!$B$2*0.024</f>
        <v>0.024</v>
      </c>
      <c r="E16" t="s">
        <v>15</v>
      </c>
    </row>
    <row r="17">
      <c r="A17">
        <v>2</v>
      </c>
      <c r="B17" t="s">
        <v>90</v>
      </c>
      <c r="C17" t="s">
        <v>77</v>
      </c>
      <c r="D17" s="6">
        <f>'Besoins'!$B$2*0.01248</f>
        <v>0.01248</v>
      </c>
      <c r="E17" t="s">
        <v>15</v>
      </c>
    </row>
    <row r="18">
      <c r="A18">
        <v>2</v>
      </c>
      <c r="B18" t="s">
        <v>85</v>
      </c>
      <c r="C18" t="s">
        <v>77</v>
      </c>
      <c r="D18" s="6">
        <f>'Besoins'!$B$2*0.00672</f>
        <v>0.00672</v>
      </c>
      <c r="E18" t="s">
        <v>31</v>
      </c>
    </row>
    <row r="19">
      <c r="A19">
        <v>2</v>
      </c>
      <c r="B19" t="s">
        <v>91</v>
      </c>
      <c r="C19" t="s">
        <v>77</v>
      </c>
      <c r="D19" s="6">
        <f>'Besoins'!$B$2*0.00192</f>
        <v>0.00192</v>
      </c>
      <c r="E19" t="s">
        <v>15</v>
      </c>
    </row>
    <row r="20">
      <c r="A20">
        <v>2</v>
      </c>
      <c r="B20" t="s">
        <v>92</v>
      </c>
      <c r="C20" t="s">
        <v>77</v>
      </c>
      <c r="D20" s="6">
        <f>'Besoins'!$B$2*0.00288</f>
        <v>0.00288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3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6">
        <v>97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0.829016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98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6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6">
        <f>Besoins!E13</f>
        <v>0.020725</v>
      </c>
      <c r="D16" t="str">
        <f>Besoins!F13</f>
        <v>kg</v>
      </c>
    </row>
    <row r="17">
      <c r="A17"/>
      <c r="B17" t="s">
        <v>99</v>
      </c>
      <c r="C17" s="6">
        <f>'Besoins'!$B$2*0.0414507772</f>
        <v>0.041451</v>
      </c>
      <c r="D17" t="s">
        <v>15</v>
      </c>
    </row>
    <row r="18">
      <c r="A18"/>
      <c r="B18" t="s">
        <v>100</v>
      </c>
      <c r="C18" s="6">
        <f>'Besoins'!$B$2*0.621761658</f>
        <v>0.621762</v>
      </c>
      <c r="D18" t="s">
        <v>15</v>
      </c>
    </row>
    <row r="19">
      <c r="A19"/>
      <c r="B19" t="str" s="15">
        <f>"ℹ "&amp;Procedure!E5</f>
        <v>ℹ</v>
      </c>
      <c r="C19"/>
      <c r="D19"/>
    </row>
    <row r="20">
      <c r="A20" t="s" s="16">
        <v>101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102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103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104</v>
      </c>
      <c r="C25" s="6">
        <f>'Besoins'!$B$2*20.725388601</f>
        <v>20.725389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105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106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107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108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